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georgivandervellleask/Library/CloudStorage/Dropbox/A CHURCH/Ordinand/christian stewardship/DoW/stewardship pack/"/>
    </mc:Choice>
  </mc:AlternateContent>
  <xr:revisionPtr revIDLastSave="0" documentId="8_{18FBA774-DA41-3D4F-9DAF-5622E3B6129B}" xr6:coauthVersionLast="47" xr6:coauthVersionMax="47" xr10:uidLastSave="{00000000-0000-0000-0000-000000000000}"/>
  <bookViews>
    <workbookView xWindow="4440" yWindow="740" windowWidth="20520" windowHeight="17680" tabRatio="910" xr2:uid="{A5BA853C-8A2B-44CA-83B4-F64435DDC008}"/>
  </bookViews>
  <sheets>
    <sheet name="Budget" sheetId="24" r:id="rId1"/>
  </sheets>
  <definedNames>
    <definedName name="_xlnm.Print_Area" localSheetId="0">Budget!$B$3:$AD$62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24" l="1"/>
  <c r="I50" i="24"/>
  <c r="G50" i="24"/>
  <c r="I49" i="24"/>
  <c r="G49" i="24"/>
  <c r="I48" i="24"/>
  <c r="G48" i="24"/>
  <c r="I47" i="24"/>
  <c r="G47" i="24"/>
  <c r="I46" i="24"/>
  <c r="G46" i="24"/>
  <c r="I45" i="24"/>
  <c r="G45" i="24"/>
  <c r="E39" i="24"/>
  <c r="R29" i="24"/>
  <c r="E52" i="24" s="1"/>
  <c r="E54" i="24" s="1"/>
  <c r="E29" i="24"/>
  <c r="K29" i="24" s="1"/>
  <c r="AB26" i="24"/>
  <c r="Z26" i="24"/>
  <c r="X26" i="24"/>
  <c r="V26" i="24"/>
  <c r="T26" i="24"/>
  <c r="I26" i="24"/>
  <c r="G26" i="24"/>
  <c r="AB25" i="24"/>
  <c r="Z25" i="24"/>
  <c r="X25" i="24"/>
  <c r="V25" i="24"/>
  <c r="T25" i="24"/>
  <c r="I25" i="24"/>
  <c r="G25" i="24"/>
  <c r="AB24" i="24"/>
  <c r="Z24" i="24"/>
  <c r="X24" i="24"/>
  <c r="V24" i="24"/>
  <c r="T24" i="24"/>
  <c r="I24" i="24"/>
  <c r="G24" i="24"/>
  <c r="AB23" i="24"/>
  <c r="Z23" i="24"/>
  <c r="X23" i="24"/>
  <c r="V23" i="24"/>
  <c r="T23" i="24"/>
  <c r="I23" i="24"/>
  <c r="G23" i="24"/>
  <c r="AB22" i="24"/>
  <c r="Z22" i="24"/>
  <c r="X22" i="24"/>
  <c r="V22" i="24"/>
  <c r="T22" i="24"/>
  <c r="I22" i="24"/>
  <c r="G22" i="24"/>
  <c r="AB21" i="24"/>
  <c r="Z21" i="24"/>
  <c r="X21" i="24"/>
  <c r="V21" i="24"/>
  <c r="T21" i="24"/>
  <c r="I21" i="24"/>
  <c r="G21" i="24"/>
  <c r="AB20" i="24"/>
  <c r="Z20" i="24"/>
  <c r="X20" i="24"/>
  <c r="V20" i="24"/>
  <c r="T20" i="24"/>
  <c r="I20" i="24"/>
  <c r="G20" i="24"/>
  <c r="AB19" i="24"/>
  <c r="Z19" i="24"/>
  <c r="X19" i="24"/>
  <c r="V19" i="24"/>
  <c r="T19" i="24"/>
  <c r="I19" i="24"/>
  <c r="G19" i="24"/>
  <c r="AB18" i="24"/>
  <c r="Z18" i="24"/>
  <c r="X18" i="24"/>
  <c r="V18" i="24"/>
  <c r="T18" i="24"/>
  <c r="I18" i="24"/>
  <c r="G18" i="24"/>
  <c r="AB17" i="24"/>
  <c r="Z17" i="24"/>
  <c r="X17" i="24"/>
  <c r="V17" i="24"/>
  <c r="T17" i="24"/>
  <c r="I17" i="24"/>
  <c r="G17" i="24"/>
  <c r="AB16" i="24"/>
  <c r="Z16" i="24"/>
  <c r="X16" i="24"/>
  <c r="V16" i="24"/>
  <c r="T16" i="24"/>
  <c r="G16" i="24"/>
  <c r="AB15" i="24"/>
  <c r="Z15" i="24"/>
  <c r="X15" i="24"/>
  <c r="V15" i="24"/>
  <c r="T15" i="24"/>
  <c r="I15" i="24"/>
  <c r="G15" i="24"/>
  <c r="AB14" i="24"/>
  <c r="Z14" i="24"/>
  <c r="X14" i="24"/>
  <c r="V14" i="24"/>
  <c r="T14" i="24"/>
  <c r="I14" i="24"/>
  <c r="G14" i="24"/>
  <c r="AB13" i="24"/>
  <c r="Z13" i="24"/>
  <c r="X13" i="24"/>
  <c r="V13" i="24"/>
  <c r="T13" i="24"/>
  <c r="I13" i="24"/>
  <c r="G13" i="24"/>
  <c r="AB12" i="24"/>
  <c r="Z12" i="24"/>
  <c r="X12" i="24"/>
  <c r="V12" i="24"/>
  <c r="T12" i="24"/>
  <c r="I12" i="24"/>
  <c r="G12" i="24"/>
  <c r="AB11" i="24"/>
  <c r="Z11" i="24"/>
  <c r="X11" i="24"/>
  <c r="V11" i="24"/>
  <c r="T11" i="24"/>
  <c r="I11" i="24"/>
  <c r="G11" i="24"/>
  <c r="AB10" i="24"/>
  <c r="Z10" i="24"/>
  <c r="X10" i="24"/>
  <c r="V10" i="24"/>
  <c r="T10" i="24"/>
  <c r="I10" i="24"/>
  <c r="G10" i="24"/>
  <c r="AB9" i="24"/>
  <c r="Z9" i="24"/>
  <c r="X9" i="24"/>
  <c r="V9" i="24"/>
  <c r="T9" i="24"/>
  <c r="I9" i="24"/>
  <c r="G9" i="24"/>
  <c r="AB8" i="24"/>
  <c r="Z8" i="24"/>
  <c r="X8" i="24"/>
  <c r="V8" i="24"/>
  <c r="T8" i="24"/>
  <c r="I8" i="24"/>
  <c r="G8" i="24"/>
  <c r="I6" i="24"/>
  <c r="G6" i="24"/>
  <c r="E42" i="24" l="1"/>
  <c r="K39" i="24"/>
  <c r="G29" i="24"/>
  <c r="I29" i="24"/>
  <c r="E57" i="24"/>
  <c r="E58" i="24" s="1"/>
  <c r="E56" i="24"/>
  <c r="E60" i="24"/>
  <c r="K42" i="24"/>
  <c r="O42" i="24" l="1"/>
  <c r="I42" i="24"/>
  <c r="G42" i="24"/>
  <c r="I62" i="24"/>
  <c r="O54" i="24"/>
  <c r="E61" i="24"/>
  <c r="C60" i="24" l="1"/>
  <c r="C58" i="24"/>
  <c r="G41" i="24"/>
  <c r="K41" i="24"/>
  <c r="I41" i="24"/>
</calcChain>
</file>

<file path=xl/sharedStrings.xml><?xml version="1.0" encoding="utf-8"?>
<sst xmlns="http://schemas.openxmlformats.org/spreadsheetml/2006/main" count="67" uniqueCount="57">
  <si>
    <t>£</t>
  </si>
  <si>
    <t>Budget/Donations Calculator</t>
  </si>
  <si>
    <t>Annual Cost</t>
  </si>
  <si>
    <t>Monthly Cost</t>
  </si>
  <si>
    <t>Weekly Cost</t>
  </si>
  <si>
    <t>% of Annual Cost</t>
  </si>
  <si>
    <t>Donation to cover 3 months costs</t>
  </si>
  <si>
    <t>Donation to cover 6 months costs</t>
  </si>
  <si>
    <t>Donation to cover 9 months costs</t>
  </si>
  <si>
    <t>Donation to cover 12 months costs</t>
  </si>
  <si>
    <t>Budget</t>
  </si>
  <si>
    <t>Expenditure</t>
  </si>
  <si>
    <t>Church Lighting</t>
  </si>
  <si>
    <t>Church Heating</t>
  </si>
  <si>
    <t>Candles</t>
  </si>
  <si>
    <t>Parish Share / Ministry cost</t>
  </si>
  <si>
    <t>Donations to charity</t>
  </si>
  <si>
    <t>Administration costs</t>
  </si>
  <si>
    <t>Fees/cost of fundraising</t>
  </si>
  <si>
    <t>Salaries (including Organist)</t>
  </si>
  <si>
    <t>Quinquennial</t>
  </si>
  <si>
    <t>Insurance</t>
  </si>
  <si>
    <t>Fire inspection</t>
  </si>
  <si>
    <t>Clock maintenance</t>
  </si>
  <si>
    <t>Bell maintenance</t>
  </si>
  <si>
    <t>Organ maintenance</t>
  </si>
  <si>
    <t>Other</t>
  </si>
  <si>
    <t>Weekly Expenditure</t>
  </si>
  <si>
    <t>Pledged Donations</t>
  </si>
  <si>
    <t xml:space="preserve">Income </t>
  </si>
  <si>
    <t>Fete</t>
  </si>
  <si>
    <t>Concerts</t>
  </si>
  <si>
    <t>Detail</t>
  </si>
  <si>
    <t>Income before donations</t>
  </si>
  <si>
    <t>Total Income before Donations</t>
  </si>
  <si>
    <t>Surplus/Shortfall</t>
  </si>
  <si>
    <t xml:space="preserve">Donations </t>
  </si>
  <si>
    <t>Annual Total</t>
  </si>
  <si>
    <t>Monthly Average</t>
  </si>
  <si>
    <t>Weekly Average</t>
  </si>
  <si>
    <t>Parish Giving Scheme Donations</t>
  </si>
  <si>
    <t>Plate Donations</t>
  </si>
  <si>
    <t>Standing Orders</t>
  </si>
  <si>
    <t>Digital Giving</t>
  </si>
  <si>
    <t xml:space="preserve">Pledged Donations </t>
  </si>
  <si>
    <t>Total income from Donations</t>
  </si>
  <si>
    <t>Equivalent Monthly Income from Donations</t>
  </si>
  <si>
    <t>Equivalent Weekly Income from Donations</t>
  </si>
  <si>
    <t xml:space="preserve">Weekly Target </t>
  </si>
  <si>
    <t>Churchyard maintenance</t>
  </si>
  <si>
    <t>Communion Wafers &amp; Wine</t>
  </si>
  <si>
    <t>Other sundries</t>
  </si>
  <si>
    <t>Children &amp; Youth  Ministry</t>
  </si>
  <si>
    <t>Hall</t>
  </si>
  <si>
    <t>Totals</t>
  </si>
  <si>
    <r>
      <t xml:space="preserve">Income &amp; Expenditure items and figures are for illustration purposes only.  Please amend columns </t>
    </r>
    <r>
      <rPr>
        <b/>
        <i/>
        <sz val="14"/>
        <color theme="9" tint="-0.249977111117893"/>
        <rFont val="Gill Sans MT"/>
        <family val="2"/>
        <scheme val="minor"/>
      </rPr>
      <t>C, E and R.</t>
    </r>
  </si>
  <si>
    <t xml:space="preserve"> New Pledged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</si>
</sst>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&quot;£&quot;* #,##0.00_-;\-&quot;£&quot;* #,##0.00_-;_-&quot;£&quot;* &quot;-&quot;??_-;_-@_-"/>
    <numFmt numFmtId="165" formatCode="#,##0_);\(#,##0\);\-\ \ \ "/>
    <numFmt numFmtId="166" formatCode="_-&quot;£&quot;* #,##0_-;\-&quot;£&quot;* #,##0_-;_-&quot;£&quot;* &quot;-&quot;??_-;_-@_-"/>
    <numFmt numFmtId="167" formatCode="&quot;£ &quot;#,##0"/>
    <numFmt numFmtId="168" formatCode="&quot;£ &quot;#,##0.00"/>
    <numFmt numFmtId="169" formatCode="_-&quot;£&quot;* #,##0_-;\-&quot;£&quot;* #,##0_-;_-&quot;£&quot;* &quot;-&quot;_-;_-@_-"/>
  </numFmts>
  <fonts count="18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b/>
      <sz val="11"/>
      <name val="Gill Sans MT"/>
      <family val="2"/>
      <scheme val="minor"/>
    </font>
    <font>
      <sz val="11"/>
      <name val="Gill Sans MT"/>
      <family val="2"/>
      <scheme val="minor"/>
    </font>
    <font>
      <i/>
      <sz val="11"/>
      <name val="Gill Sans MT"/>
      <family val="2"/>
      <scheme val="minor"/>
    </font>
    <font>
      <b/>
      <sz val="11"/>
      <color theme="3"/>
      <name val="Gill Sans MT"/>
      <family val="2"/>
      <scheme val="minor"/>
    </font>
    <font>
      <sz val="11"/>
      <color theme="3"/>
      <name val="Gill Sans MT"/>
      <family val="2"/>
      <scheme val="minor"/>
    </font>
    <font>
      <b/>
      <sz val="11"/>
      <color theme="1"/>
      <name val="Gill Sans MT"/>
      <family val="2"/>
      <scheme val="minor"/>
    </font>
    <font>
      <b/>
      <sz val="14"/>
      <color theme="3"/>
      <name val="Gill Sans MT"/>
      <family val="2"/>
      <scheme val="minor"/>
    </font>
    <font>
      <b/>
      <sz val="11"/>
      <color rgb="FF00B050"/>
      <name val="Gill Sans MT"/>
      <family val="2"/>
      <scheme val="minor"/>
    </font>
    <font>
      <u/>
      <sz val="11"/>
      <color theme="3"/>
      <name val="Gill Sans MT"/>
      <family val="2"/>
      <scheme val="minor"/>
    </font>
    <font>
      <b/>
      <sz val="10"/>
      <color theme="3"/>
      <name val="Gill Sans MT"/>
      <family val="2"/>
      <scheme val="minor"/>
    </font>
    <font>
      <b/>
      <sz val="16"/>
      <color theme="3"/>
      <name val="Gill Sans MT"/>
      <family val="2"/>
      <scheme val="minor"/>
    </font>
    <font>
      <sz val="16"/>
      <color theme="3"/>
      <name val="Gill Sans MT"/>
      <family val="2"/>
      <scheme val="minor"/>
    </font>
    <font>
      <b/>
      <sz val="12"/>
      <color theme="1"/>
      <name val="Gill Sans MT"/>
      <family val="2"/>
      <scheme val="minor"/>
    </font>
    <font>
      <i/>
      <sz val="14"/>
      <color theme="9" tint="-0.249977111117893"/>
      <name val="Gill Sans MT"/>
      <family val="2"/>
      <scheme val="minor"/>
    </font>
    <font>
      <b/>
      <i/>
      <sz val="14"/>
      <color theme="9" tint="-0.249977111117893"/>
      <name val="Gill Sans MT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913F4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theme="4" tint="-0.499984740745262"/>
      </top>
      <bottom/>
      <diagonal/>
    </border>
    <border>
      <left/>
      <right/>
      <top/>
      <bottom style="double">
        <color theme="4" tint="-0.499984740745262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2" fillId="0" borderId="0"/>
    <xf numFmtId="0" fontId="1" fillId="0" borderId="0"/>
  </cellStyleXfs>
  <cellXfs count="82">
    <xf numFmtId="0" fontId="0" fillId="0" borderId="0" xfId="0"/>
    <xf numFmtId="165" fontId="4" fillId="0" borderId="0" xfId="3" applyFont="1"/>
    <xf numFmtId="165" fontId="3" fillId="0" borderId="0" xfId="3" applyFont="1"/>
    <xf numFmtId="165" fontId="5" fillId="0" borderId="0" xfId="3" applyFont="1" applyAlignment="1">
      <alignment horizontal="right"/>
    </xf>
    <xf numFmtId="0" fontId="7" fillId="4" borderId="0" xfId="0" applyFont="1" applyFill="1"/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 wrapText="1"/>
    </xf>
    <xf numFmtId="0" fontId="7" fillId="4" borderId="0" xfId="0" applyFont="1" applyFill="1" applyAlignment="1">
      <alignment wrapText="1"/>
    </xf>
    <xf numFmtId="0" fontId="7" fillId="4" borderId="1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4" borderId="2" xfId="0" applyFont="1" applyFill="1" applyBorder="1"/>
    <xf numFmtId="0" fontId="6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0" borderId="0" xfId="0" applyFont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3" fontId="9" fillId="0" borderId="0" xfId="0" applyNumberFormat="1" applyFont="1"/>
    <xf numFmtId="0" fontId="7" fillId="0" borderId="0" xfId="0" applyFont="1" applyAlignment="1">
      <alignment horizontal="right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3" fontId="6" fillId="0" borderId="0" xfId="0" applyNumberFormat="1" applyFont="1" applyProtection="1">
      <protection locked="0"/>
    </xf>
    <xf numFmtId="3" fontId="1" fillId="2" borderId="0" xfId="0" applyNumberFormat="1" applyFont="1" applyFill="1" applyProtection="1">
      <protection locked="0"/>
    </xf>
    <xf numFmtId="3" fontId="1" fillId="5" borderId="0" xfId="0" applyNumberFormat="1" applyFont="1" applyFill="1" applyProtection="1">
      <protection locked="0"/>
    </xf>
    <xf numFmtId="3" fontId="1" fillId="6" borderId="0" xfId="0" applyNumberFormat="1" applyFont="1" applyFill="1" applyProtection="1">
      <protection locked="0"/>
    </xf>
    <xf numFmtId="0" fontId="1" fillId="5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wrapText="1"/>
    </xf>
    <xf numFmtId="0" fontId="6" fillId="0" borderId="0" xfId="0" applyFont="1" applyProtection="1">
      <protection locked="0"/>
    </xf>
    <xf numFmtId="3" fontId="6" fillId="0" borderId="0" xfId="0" applyNumberFormat="1" applyFont="1"/>
    <xf numFmtId="0" fontId="10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3" fontId="11" fillId="0" borderId="0" xfId="0" applyNumberFormat="1" applyFont="1"/>
    <xf numFmtId="3" fontId="7" fillId="0" borderId="0" xfId="0" applyNumberFormat="1" applyFont="1"/>
    <xf numFmtId="3" fontId="6" fillId="7" borderId="0" xfId="0" applyNumberFormat="1" applyFont="1" applyFill="1" applyAlignment="1">
      <alignment horizontal="center" wrapText="1"/>
    </xf>
    <xf numFmtId="0" fontId="8" fillId="8" borderId="0" xfId="0" applyFont="1" applyFill="1" applyAlignment="1">
      <alignment horizontal="center" wrapText="1"/>
    </xf>
    <xf numFmtId="3" fontId="1" fillId="9" borderId="0" xfId="0" applyNumberFormat="1" applyFont="1" applyFill="1" applyProtection="1">
      <protection locked="0"/>
    </xf>
    <xf numFmtId="3" fontId="7" fillId="0" borderId="0" xfId="0" applyNumberFormat="1" applyFont="1" applyProtection="1">
      <protection locked="0"/>
    </xf>
    <xf numFmtId="3" fontId="7" fillId="0" borderId="0" xfId="0" applyNumberFormat="1" applyFont="1" applyAlignment="1">
      <alignment horizontal="center"/>
    </xf>
    <xf numFmtId="0" fontId="6" fillId="10" borderId="0" xfId="0" applyFont="1" applyFill="1"/>
    <xf numFmtId="0" fontId="6" fillId="0" borderId="0" xfId="0" applyFont="1"/>
    <xf numFmtId="0" fontId="6" fillId="11" borderId="0" xfId="0" applyFont="1" applyFill="1" applyAlignment="1">
      <alignment horizontal="center" wrapText="1"/>
    </xf>
    <xf numFmtId="0" fontId="9" fillId="0" borderId="0" xfId="0" applyFont="1"/>
    <xf numFmtId="0" fontId="12" fillId="0" borderId="0" xfId="0" applyFont="1"/>
    <xf numFmtId="167" fontId="7" fillId="0" borderId="0" xfId="0" applyNumberFormat="1" applyFont="1" applyAlignment="1">
      <alignment horizontal="center"/>
    </xf>
    <xf numFmtId="3" fontId="1" fillId="8" borderId="0" xfId="0" applyNumberFormat="1" applyFont="1" applyFill="1" applyProtection="1">
      <protection locked="0"/>
    </xf>
    <xf numFmtId="168" fontId="7" fillId="0" borderId="0" xfId="0" applyNumberFormat="1" applyFont="1"/>
    <xf numFmtId="164" fontId="1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169" fontId="8" fillId="13" borderId="0" xfId="0" applyNumberFormat="1" applyFont="1" applyFill="1"/>
    <xf numFmtId="165" fontId="4" fillId="4" borderId="0" xfId="3" applyFont="1" applyFill="1"/>
    <xf numFmtId="165" fontId="3" fillId="4" borderId="0" xfId="3" applyFont="1" applyFill="1"/>
    <xf numFmtId="165" fontId="5" fillId="4" borderId="0" xfId="3" applyFont="1" applyFill="1" applyAlignment="1">
      <alignment horizontal="right"/>
    </xf>
    <xf numFmtId="0" fontId="13" fillId="4" borderId="0" xfId="0" applyFont="1" applyFill="1"/>
    <xf numFmtId="0" fontId="14" fillId="4" borderId="0" xfId="0" applyFont="1" applyFill="1"/>
    <xf numFmtId="3" fontId="7" fillId="0" borderId="0" xfId="0" applyNumberFormat="1" applyFont="1" applyAlignment="1" applyProtection="1">
      <alignment horizontal="center"/>
      <protection locked="0"/>
    </xf>
    <xf numFmtId="9" fontId="7" fillId="0" borderId="0" xfId="2" applyFont="1" applyFill="1" applyBorder="1" applyAlignment="1">
      <alignment horizontal="center" wrapText="1"/>
    </xf>
    <xf numFmtId="3" fontId="1" fillId="2" borderId="0" xfId="0" applyNumberFormat="1" applyFont="1" applyFill="1"/>
    <xf numFmtId="3" fontId="1" fillId="5" borderId="0" xfId="0" applyNumberFormat="1" applyFont="1" applyFill="1"/>
    <xf numFmtId="3" fontId="1" fillId="6" borderId="0" xfId="0" applyNumberFormat="1" applyFont="1" applyFill="1"/>
    <xf numFmtId="166" fontId="8" fillId="7" borderId="0" xfId="1" applyNumberFormat="1" applyFont="1" applyFill="1" applyBorder="1" applyProtection="1"/>
    <xf numFmtId="166" fontId="8" fillId="8" borderId="0" xfId="1" applyNumberFormat="1" applyFont="1" applyFill="1" applyBorder="1" applyProtection="1"/>
    <xf numFmtId="166" fontId="8" fillId="9" borderId="0" xfId="1" applyNumberFormat="1" applyFont="1" applyFill="1" applyBorder="1" applyProtection="1"/>
    <xf numFmtId="166" fontId="8" fillId="10" borderId="0" xfId="1" applyNumberFormat="1" applyFont="1" applyFill="1" applyBorder="1" applyProtection="1"/>
    <xf numFmtId="166" fontId="8" fillId="6" borderId="0" xfId="1" applyNumberFormat="1" applyFont="1" applyFill="1" applyBorder="1" applyProtection="1"/>
    <xf numFmtId="169" fontId="1" fillId="12" borderId="0" xfId="1" applyNumberFormat="1" applyFont="1" applyFill="1" applyBorder="1" applyProtection="1"/>
    <xf numFmtId="0" fontId="7" fillId="4" borderId="0" xfId="0" applyFont="1" applyFill="1" applyAlignment="1">
      <alignment horizontal="right"/>
    </xf>
    <xf numFmtId="0" fontId="4" fillId="4" borderId="0" xfId="0" applyFont="1" applyFill="1"/>
    <xf numFmtId="3" fontId="12" fillId="10" borderId="0" xfId="0" applyNumberFormat="1" applyFont="1" applyFill="1" applyAlignment="1">
      <alignment horizontal="center" wrapText="1"/>
    </xf>
    <xf numFmtId="0" fontId="15" fillId="8" borderId="0" xfId="0" applyFont="1" applyFill="1" applyAlignment="1">
      <alignment horizontal="left" wrapText="1"/>
    </xf>
    <xf numFmtId="0" fontId="16" fillId="0" borderId="0" xfId="0" applyFont="1" applyAlignment="1">
      <alignment wrapText="1"/>
    </xf>
  </cellXfs>
  <cellStyles count="5">
    <cellStyle name="Currency" xfId="1" builtinId="4"/>
    <cellStyle name="Normal" xfId="0" builtinId="0"/>
    <cellStyle name="Normal 2" xfId="4" xr:uid="{704E0CD9-A625-43B1-8C2B-30ACA1BB989D}"/>
    <cellStyle name="Normal_Share2001" xfId="3" xr:uid="{87E311EB-6DC9-48F5-89D5-46DB3CBC13F6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Badge">
  <a:themeElements>
    <a:clrScheme name="Badge">
      <a:dk1>
        <a:sysClr val="windowText" lastClr="000000"/>
      </a:dk1>
      <a:lt1>
        <a:sysClr val="window" lastClr="FFFFFF"/>
      </a:lt1>
      <a:dk2>
        <a:srgbClr val="2A1A00"/>
      </a:dk2>
      <a:lt2>
        <a:srgbClr val="F3F3F2"/>
      </a:lt2>
      <a:accent1>
        <a:srgbClr val="F8B323"/>
      </a:accent1>
      <a:accent2>
        <a:srgbClr val="656A59"/>
      </a:accent2>
      <a:accent3>
        <a:srgbClr val="46B2B5"/>
      </a:accent3>
      <a:accent4>
        <a:srgbClr val="8CAA7E"/>
      </a:accent4>
      <a:accent5>
        <a:srgbClr val="D36F68"/>
      </a:accent5>
      <a:accent6>
        <a:srgbClr val="826276"/>
      </a:accent6>
      <a:hlink>
        <a:srgbClr val="46B2B5"/>
      </a:hlink>
      <a:folHlink>
        <a:srgbClr val="A46694"/>
      </a:folHlink>
    </a:clrScheme>
    <a:fontScheme name="Badge">
      <a:majorFont>
        <a:latin typeface="Impact" panose="020B0806030902050204"/>
        <a:ea typeface=""/>
        <a:cs typeface=""/>
      </a:majorFont>
      <a:minorFont>
        <a:latin typeface="Gill Sans MT" panose="020B0502020104020203"/>
        <a:ea typeface=""/>
        <a:cs typeface=""/>
      </a:minorFont>
    </a:fontScheme>
    <a:fmtScheme name="Badg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12700" cap="flat" cmpd="sng" algn="in">
          <a:solidFill>
            <a:schemeClr val="phClr"/>
          </a:solidFill>
          <a:prstDash val="solid"/>
        </a:ln>
        <a:ln w="5080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5400" dir="5400000" algn="ctr" rotWithShape="0">
              <a:srgbClr val="000000">
                <a:alpha val="2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adge" id="{71A07785-5930-41D4-9A83-E23602B48E98}" vid="{771EA782-DFA6-45B1-AEA3-661F1715B31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479E3-A922-487B-8477-B1E31E7F0D56}">
  <sheetPr>
    <pageSetUpPr fitToPage="1"/>
  </sheetPr>
  <dimension ref="A1:AV673"/>
  <sheetViews>
    <sheetView tabSelected="1" zoomScale="90" zoomScaleNormal="90" workbookViewId="0">
      <selection activeCell="E8" sqref="E8"/>
    </sheetView>
  </sheetViews>
  <sheetFormatPr baseColWidth="10" defaultColWidth="36.6640625" defaultRowHeight="15" x14ac:dyDescent="0.2"/>
  <cols>
    <col min="1" max="1" width="6.5" style="9" customWidth="1"/>
    <col min="2" max="2" width="2.1640625" style="9" customWidth="1"/>
    <col min="3" max="3" width="29.5" style="9" customWidth="1"/>
    <col min="4" max="4" width="4.83203125" style="9" customWidth="1"/>
    <col min="5" max="5" width="14.5" style="9" customWidth="1"/>
    <col min="6" max="6" width="2.5" style="9" customWidth="1"/>
    <col min="7" max="7" width="14.1640625" style="9" customWidth="1"/>
    <col min="8" max="8" width="2.1640625" style="9" customWidth="1"/>
    <col min="9" max="9" width="12.1640625" style="9" customWidth="1"/>
    <col min="10" max="10" width="2.1640625" style="9" customWidth="1"/>
    <col min="11" max="11" width="14.1640625" style="9" customWidth="1"/>
    <col min="12" max="12" width="4" style="9" customWidth="1"/>
    <col min="13" max="13" width="1.1640625" style="9" customWidth="1"/>
    <col min="14" max="14" width="1.83203125" style="9" customWidth="1"/>
    <col min="15" max="16" width="0.1640625" style="9" customWidth="1"/>
    <col min="17" max="17" width="7.1640625" style="9" customWidth="1"/>
    <col min="18" max="18" width="14.5" style="10" customWidth="1"/>
    <col min="19" max="19" width="2.6640625" style="9" customWidth="1"/>
    <col min="20" max="20" width="9.83203125" style="11" customWidth="1"/>
    <col min="21" max="21" width="4.5" style="11" customWidth="1"/>
    <col min="22" max="22" width="9.6640625" style="11" customWidth="1"/>
    <col min="23" max="23" width="3.5" style="11" customWidth="1"/>
    <col min="24" max="24" width="9.5" style="11" customWidth="1"/>
    <col min="25" max="25" width="3.1640625" style="11" customWidth="1"/>
    <col min="26" max="26" width="9" style="11" customWidth="1"/>
    <col min="27" max="27" width="3" style="11" customWidth="1"/>
    <col min="28" max="28" width="9.83203125" style="11" customWidth="1"/>
    <col min="29" max="29" width="4.6640625" style="11" customWidth="1"/>
    <col min="30" max="30" width="3.5" style="12" customWidth="1"/>
    <col min="31" max="31" width="1.1640625" style="4" customWidth="1"/>
    <col min="32" max="32" width="5" style="4" customWidth="1"/>
    <col min="33" max="48" width="36.6640625" style="61"/>
    <col min="49" max="16384" width="36.6640625" style="1"/>
  </cols>
  <sheetData>
    <row r="1" spans="1:32" ht="7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4"/>
      <c r="T1" s="6"/>
      <c r="U1" s="6"/>
      <c r="V1" s="6"/>
      <c r="W1" s="6"/>
      <c r="X1" s="6"/>
      <c r="Y1" s="6"/>
      <c r="Z1" s="6"/>
      <c r="AA1" s="6"/>
      <c r="AB1" s="6"/>
      <c r="AC1" s="6"/>
      <c r="AD1" s="7"/>
    </row>
    <row r="2" spans="1:32" ht="1" customHeight="1" thickBot="1" x14ac:dyDescent="0.2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4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30" customHeight="1" thickTop="1" x14ac:dyDescent="0.25">
      <c r="A3" s="4"/>
      <c r="B3" s="4"/>
      <c r="C3" s="64" t="s">
        <v>1</v>
      </c>
      <c r="D3" s="65"/>
      <c r="E3" s="6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4"/>
      <c r="T3" s="6"/>
      <c r="U3" s="6"/>
      <c r="V3" s="6"/>
      <c r="W3" s="6"/>
      <c r="X3" s="6"/>
      <c r="Y3" s="6"/>
      <c r="Z3" s="6"/>
      <c r="AA3" s="6"/>
      <c r="AB3" s="6"/>
      <c r="AC3" s="6"/>
      <c r="AD3" s="7"/>
      <c r="AE3" s="8"/>
    </row>
    <row r="4" spans="1:32" ht="80" x14ac:dyDescent="0.2">
      <c r="A4" s="4"/>
      <c r="B4" s="4"/>
      <c r="C4" s="81" t="s">
        <v>55</v>
      </c>
      <c r="E4" s="14" t="s">
        <v>2</v>
      </c>
      <c r="F4" s="15"/>
      <c r="G4" s="16" t="s">
        <v>3</v>
      </c>
      <c r="H4" s="15"/>
      <c r="I4" s="17" t="s">
        <v>4</v>
      </c>
      <c r="R4" s="18" t="s">
        <v>56</v>
      </c>
      <c r="T4" s="18" t="s">
        <v>5</v>
      </c>
      <c r="U4" s="18"/>
      <c r="V4" s="19" t="s">
        <v>6</v>
      </c>
      <c r="W4" s="18"/>
      <c r="X4" s="20" t="s">
        <v>7</v>
      </c>
      <c r="Y4" s="18"/>
      <c r="Z4" s="21" t="s">
        <v>8</v>
      </c>
      <c r="AA4" s="18"/>
      <c r="AB4" s="20" t="s">
        <v>9</v>
      </c>
      <c r="AC4" s="22"/>
      <c r="AD4" s="23"/>
      <c r="AE4" s="78"/>
    </row>
    <row r="5" spans="1:32" x14ac:dyDescent="0.2">
      <c r="A5" s="4"/>
      <c r="B5" s="4"/>
      <c r="E5" s="15" t="s">
        <v>10</v>
      </c>
      <c r="F5" s="15"/>
      <c r="G5" s="15"/>
      <c r="H5" s="15"/>
      <c r="I5" s="15"/>
      <c r="AB5" s="12"/>
      <c r="AC5" s="22"/>
      <c r="AD5" s="23"/>
      <c r="AE5" s="78"/>
    </row>
    <row r="6" spans="1:32" ht="16" x14ac:dyDescent="0.2">
      <c r="A6" s="4"/>
      <c r="B6" s="4"/>
      <c r="E6" s="15" t="s">
        <v>0</v>
      </c>
      <c r="F6" s="15"/>
      <c r="G6" s="15" t="str">
        <f>E6</f>
        <v>£</v>
      </c>
      <c r="H6" s="15"/>
      <c r="I6" s="15" t="str">
        <f>E6</f>
        <v>£</v>
      </c>
      <c r="T6" s="11" t="s">
        <v>0</v>
      </c>
      <c r="V6" s="11" t="s">
        <v>0</v>
      </c>
      <c r="X6" s="11" t="s">
        <v>0</v>
      </c>
      <c r="Z6" s="11" t="s">
        <v>0</v>
      </c>
      <c r="AB6" s="11" t="s">
        <v>0</v>
      </c>
      <c r="AC6" s="22"/>
      <c r="AD6" s="23"/>
      <c r="AE6" s="78"/>
    </row>
    <row r="7" spans="1:32" ht="18" x14ac:dyDescent="0.2">
      <c r="A7" s="4"/>
      <c r="B7" s="4"/>
      <c r="C7" s="24" t="s">
        <v>11</v>
      </c>
      <c r="D7" s="25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8"/>
      <c r="S7" s="27"/>
      <c r="T7" s="29"/>
      <c r="U7" s="29"/>
      <c r="V7" s="29"/>
      <c r="W7" s="29"/>
      <c r="X7" s="29"/>
      <c r="Y7" s="29"/>
      <c r="Z7" s="29"/>
      <c r="AA7" s="29"/>
      <c r="AB7" s="30"/>
      <c r="AC7" s="22"/>
      <c r="AD7" s="23"/>
      <c r="AE7" s="78"/>
    </row>
    <row r="8" spans="1:32" x14ac:dyDescent="0.2">
      <c r="A8" s="4"/>
      <c r="B8" s="4"/>
      <c r="C8" s="31" t="s">
        <v>12</v>
      </c>
      <c r="E8" s="32">
        <v>2000</v>
      </c>
      <c r="F8" s="26"/>
      <c r="G8" s="33">
        <f t="shared" ref="G8:G26" si="0">SUM(E8/12)</f>
        <v>166.66666666666666</v>
      </c>
      <c r="H8" s="26"/>
      <c r="I8" s="34">
        <f>SUM(E8/365*7)</f>
        <v>38.356164383561641</v>
      </c>
      <c r="J8" s="26"/>
      <c r="K8" s="26"/>
      <c r="L8" s="26"/>
      <c r="M8" s="27"/>
      <c r="N8" s="27"/>
      <c r="O8" s="27"/>
      <c r="P8" s="27"/>
      <c r="Q8" s="27"/>
      <c r="R8" s="66">
        <v>500</v>
      </c>
      <c r="S8" s="27"/>
      <c r="T8" s="67">
        <f>R8/E8</f>
        <v>0.25</v>
      </c>
      <c r="U8" s="29"/>
      <c r="V8" s="35">
        <f>SUM(E8/4)</f>
        <v>500</v>
      </c>
      <c r="W8" s="29"/>
      <c r="X8" s="36">
        <f>SUM(E8/2)</f>
        <v>1000</v>
      </c>
      <c r="Y8" s="29"/>
      <c r="Z8" s="37">
        <f>SUM(E8/12)*9</f>
        <v>1500</v>
      </c>
      <c r="AA8" s="29"/>
      <c r="AB8" s="38">
        <f>E8</f>
        <v>2000</v>
      </c>
      <c r="AC8" s="22"/>
      <c r="AD8" s="23"/>
      <c r="AE8" s="78"/>
    </row>
    <row r="9" spans="1:32" x14ac:dyDescent="0.2">
      <c r="A9" s="4"/>
      <c r="B9" s="4"/>
      <c r="C9" s="31" t="s">
        <v>13</v>
      </c>
      <c r="E9" s="32">
        <v>2400</v>
      </c>
      <c r="F9" s="26"/>
      <c r="G9" s="33">
        <f t="shared" si="0"/>
        <v>200</v>
      </c>
      <c r="H9" s="26"/>
      <c r="I9" s="34">
        <f t="shared" ref="I9:I26" si="1">SUM(E9/365*7)</f>
        <v>46.027397260273972</v>
      </c>
      <c r="J9" s="26"/>
      <c r="K9" s="26"/>
      <c r="L9" s="26"/>
      <c r="M9" s="27"/>
      <c r="N9" s="27"/>
      <c r="O9" s="27"/>
      <c r="P9" s="27"/>
      <c r="Q9" s="27"/>
      <c r="R9" s="66">
        <v>0</v>
      </c>
      <c r="S9" s="27"/>
      <c r="T9" s="67">
        <f t="shared" ref="T9:T26" si="2">R9/E9</f>
        <v>0</v>
      </c>
      <c r="U9" s="29"/>
      <c r="V9" s="35">
        <f t="shared" ref="V9:V24" si="3">SUM(E9/4)</f>
        <v>600</v>
      </c>
      <c r="W9" s="29"/>
      <c r="X9" s="36">
        <f t="shared" ref="X9:X24" si="4">SUM(E9/2)</f>
        <v>1200</v>
      </c>
      <c r="Y9" s="29"/>
      <c r="Z9" s="37">
        <f t="shared" ref="Z9:Z24" si="5">SUM(E9/12)*9</f>
        <v>1800</v>
      </c>
      <c r="AA9" s="29"/>
      <c r="AB9" s="38">
        <f t="shared" ref="AB9:AB26" si="6">E9</f>
        <v>2400</v>
      </c>
      <c r="AC9" s="22"/>
      <c r="AD9" s="23"/>
      <c r="AE9" s="78"/>
    </row>
    <row r="10" spans="1:32" x14ac:dyDescent="0.2">
      <c r="A10" s="4"/>
      <c r="B10" s="4"/>
      <c r="C10" s="39" t="s">
        <v>14</v>
      </c>
      <c r="E10" s="32">
        <v>300</v>
      </c>
      <c r="F10" s="27"/>
      <c r="G10" s="33">
        <f t="shared" si="0"/>
        <v>25</v>
      </c>
      <c r="H10" s="27"/>
      <c r="I10" s="34">
        <f t="shared" si="1"/>
        <v>5.7534246575342465</v>
      </c>
      <c r="J10" s="26"/>
      <c r="K10" s="26"/>
      <c r="L10" s="27"/>
      <c r="M10" s="27"/>
      <c r="N10" s="27"/>
      <c r="O10" s="27"/>
      <c r="P10" s="27"/>
      <c r="Q10" s="27"/>
      <c r="R10" s="66">
        <v>0</v>
      </c>
      <c r="S10" s="27"/>
      <c r="T10" s="67">
        <f t="shared" si="2"/>
        <v>0</v>
      </c>
      <c r="U10" s="29"/>
      <c r="V10" s="35">
        <f t="shared" si="3"/>
        <v>75</v>
      </c>
      <c r="W10" s="29"/>
      <c r="X10" s="36">
        <f t="shared" si="4"/>
        <v>150</v>
      </c>
      <c r="Y10" s="29"/>
      <c r="Z10" s="37">
        <f t="shared" si="5"/>
        <v>225</v>
      </c>
      <c r="AA10" s="29"/>
      <c r="AB10" s="38">
        <f t="shared" si="6"/>
        <v>300</v>
      </c>
      <c r="AC10" s="22"/>
      <c r="AD10" s="23"/>
      <c r="AE10" s="78"/>
    </row>
    <row r="11" spans="1:32" x14ac:dyDescent="0.2">
      <c r="A11" s="4"/>
      <c r="B11" s="4"/>
      <c r="C11" s="39" t="s">
        <v>49</v>
      </c>
      <c r="E11" s="32">
        <v>600</v>
      </c>
      <c r="F11" s="27"/>
      <c r="G11" s="33">
        <f t="shared" si="0"/>
        <v>50</v>
      </c>
      <c r="H11" s="27"/>
      <c r="I11" s="34">
        <f t="shared" si="1"/>
        <v>11.506849315068493</v>
      </c>
      <c r="J11" s="26"/>
      <c r="K11" s="26"/>
      <c r="L11" s="27"/>
      <c r="M11" s="27"/>
      <c r="N11" s="27"/>
      <c r="O11" s="27"/>
      <c r="P11" s="27"/>
      <c r="Q11" s="27"/>
      <c r="R11" s="66">
        <v>0</v>
      </c>
      <c r="S11" s="27"/>
      <c r="T11" s="67">
        <f t="shared" si="2"/>
        <v>0</v>
      </c>
      <c r="U11" s="29"/>
      <c r="V11" s="35">
        <f t="shared" si="3"/>
        <v>150</v>
      </c>
      <c r="W11" s="29"/>
      <c r="X11" s="36">
        <f t="shared" si="4"/>
        <v>300</v>
      </c>
      <c r="Y11" s="29"/>
      <c r="Z11" s="37">
        <f t="shared" si="5"/>
        <v>450</v>
      </c>
      <c r="AA11" s="29"/>
      <c r="AB11" s="38">
        <f t="shared" si="6"/>
        <v>600</v>
      </c>
      <c r="AC11" s="22"/>
      <c r="AD11" s="23"/>
      <c r="AE11" s="78"/>
    </row>
    <row r="12" spans="1:32" x14ac:dyDescent="0.2">
      <c r="A12" s="4"/>
      <c r="B12" s="4"/>
      <c r="C12" s="39" t="s">
        <v>50</v>
      </c>
      <c r="E12" s="32">
        <v>50</v>
      </c>
      <c r="F12" s="27"/>
      <c r="G12" s="33">
        <f t="shared" si="0"/>
        <v>4.166666666666667</v>
      </c>
      <c r="H12" s="27"/>
      <c r="I12" s="34">
        <f t="shared" si="1"/>
        <v>0.95890410958904104</v>
      </c>
      <c r="J12" s="26"/>
      <c r="K12" s="26"/>
      <c r="L12" s="27"/>
      <c r="M12" s="27"/>
      <c r="N12" s="27"/>
      <c r="O12" s="27"/>
      <c r="P12" s="27"/>
      <c r="Q12" s="27"/>
      <c r="R12" s="66">
        <v>0</v>
      </c>
      <c r="S12" s="27"/>
      <c r="T12" s="67">
        <f t="shared" si="2"/>
        <v>0</v>
      </c>
      <c r="U12" s="29"/>
      <c r="V12" s="35">
        <f t="shared" si="3"/>
        <v>12.5</v>
      </c>
      <c r="W12" s="29"/>
      <c r="X12" s="36">
        <f t="shared" si="4"/>
        <v>25</v>
      </c>
      <c r="Y12" s="29"/>
      <c r="Z12" s="37">
        <f t="shared" si="5"/>
        <v>37.5</v>
      </c>
      <c r="AA12" s="29"/>
      <c r="AB12" s="38">
        <f t="shared" si="6"/>
        <v>50</v>
      </c>
      <c r="AC12" s="22"/>
      <c r="AD12" s="23"/>
      <c r="AE12" s="78"/>
    </row>
    <row r="13" spans="1:32" x14ac:dyDescent="0.2">
      <c r="A13" s="4"/>
      <c r="B13" s="4"/>
      <c r="C13" s="39" t="s">
        <v>51</v>
      </c>
      <c r="E13" s="32">
        <v>50</v>
      </c>
      <c r="F13" s="27"/>
      <c r="G13" s="33">
        <f t="shared" si="0"/>
        <v>4.166666666666667</v>
      </c>
      <c r="H13" s="27"/>
      <c r="I13" s="34">
        <f t="shared" si="1"/>
        <v>0.95890410958904104</v>
      </c>
      <c r="J13" s="26"/>
      <c r="K13" s="26"/>
      <c r="L13" s="27"/>
      <c r="M13" s="27"/>
      <c r="N13" s="27"/>
      <c r="O13" s="27"/>
      <c r="P13" s="27"/>
      <c r="Q13" s="27"/>
      <c r="R13" s="66">
        <v>0</v>
      </c>
      <c r="S13" s="27"/>
      <c r="T13" s="67">
        <f t="shared" si="2"/>
        <v>0</v>
      </c>
      <c r="U13" s="29"/>
      <c r="V13" s="35">
        <f t="shared" si="3"/>
        <v>12.5</v>
      </c>
      <c r="W13" s="29"/>
      <c r="X13" s="36">
        <f t="shared" si="4"/>
        <v>25</v>
      </c>
      <c r="Y13" s="29"/>
      <c r="Z13" s="37">
        <f t="shared" si="5"/>
        <v>37.5</v>
      </c>
      <c r="AA13" s="29"/>
      <c r="AB13" s="38">
        <f t="shared" si="6"/>
        <v>50</v>
      </c>
      <c r="AC13" s="22"/>
      <c r="AD13" s="23"/>
      <c r="AE13" s="78"/>
    </row>
    <row r="14" spans="1:32" x14ac:dyDescent="0.2">
      <c r="A14" s="4"/>
      <c r="B14" s="4"/>
      <c r="C14" s="39" t="s">
        <v>15</v>
      </c>
      <c r="E14" s="32">
        <v>20000</v>
      </c>
      <c r="F14" s="26"/>
      <c r="G14" s="33">
        <f t="shared" si="0"/>
        <v>1666.6666666666667</v>
      </c>
      <c r="H14" s="26"/>
      <c r="I14" s="34">
        <f t="shared" si="1"/>
        <v>383.56164383561645</v>
      </c>
      <c r="J14" s="26"/>
      <c r="K14" s="26"/>
      <c r="L14" s="27"/>
      <c r="M14" s="27"/>
      <c r="N14" s="27"/>
      <c r="O14" s="27"/>
      <c r="P14" s="27"/>
      <c r="Q14" s="27"/>
      <c r="R14" s="66">
        <v>0</v>
      </c>
      <c r="S14" s="27"/>
      <c r="T14" s="67">
        <f t="shared" si="2"/>
        <v>0</v>
      </c>
      <c r="U14" s="29"/>
      <c r="V14" s="35">
        <f t="shared" si="3"/>
        <v>5000</v>
      </c>
      <c r="W14" s="29"/>
      <c r="X14" s="36">
        <f t="shared" si="4"/>
        <v>10000</v>
      </c>
      <c r="Y14" s="29"/>
      <c r="Z14" s="37">
        <f t="shared" si="5"/>
        <v>15000</v>
      </c>
      <c r="AA14" s="29"/>
      <c r="AB14" s="38">
        <f t="shared" si="6"/>
        <v>20000</v>
      </c>
      <c r="AC14" s="22"/>
      <c r="AD14" s="23"/>
      <c r="AE14" s="78"/>
    </row>
    <row r="15" spans="1:32" x14ac:dyDescent="0.2">
      <c r="A15" s="4"/>
      <c r="B15" s="4"/>
      <c r="C15" s="39" t="s">
        <v>16</v>
      </c>
      <c r="E15" s="32">
        <v>4000</v>
      </c>
      <c r="F15" s="26"/>
      <c r="G15" s="33">
        <f t="shared" si="0"/>
        <v>333.33333333333331</v>
      </c>
      <c r="H15" s="26"/>
      <c r="I15" s="34">
        <f t="shared" si="1"/>
        <v>76.712328767123282</v>
      </c>
      <c r="J15" s="26"/>
      <c r="K15" s="26"/>
      <c r="L15" s="27"/>
      <c r="M15" s="27"/>
      <c r="N15" s="27"/>
      <c r="O15" s="27"/>
      <c r="P15" s="27"/>
      <c r="Q15" s="27"/>
      <c r="R15" s="66">
        <v>0</v>
      </c>
      <c r="S15" s="27"/>
      <c r="T15" s="67">
        <f t="shared" si="2"/>
        <v>0</v>
      </c>
      <c r="U15" s="29"/>
      <c r="V15" s="35">
        <f t="shared" si="3"/>
        <v>1000</v>
      </c>
      <c r="W15" s="29"/>
      <c r="X15" s="36">
        <f t="shared" si="4"/>
        <v>2000</v>
      </c>
      <c r="Y15" s="29"/>
      <c r="Z15" s="37">
        <f t="shared" si="5"/>
        <v>3000</v>
      </c>
      <c r="AA15" s="29"/>
      <c r="AB15" s="38">
        <f t="shared" si="6"/>
        <v>4000</v>
      </c>
      <c r="AC15" s="22"/>
      <c r="AD15" s="23"/>
      <c r="AE15" s="78"/>
    </row>
    <row r="16" spans="1:32" x14ac:dyDescent="0.2">
      <c r="A16" s="4"/>
      <c r="B16" s="4"/>
      <c r="C16" s="39" t="s">
        <v>52</v>
      </c>
      <c r="E16" s="32">
        <v>1700</v>
      </c>
      <c r="F16" s="26"/>
      <c r="G16" s="33">
        <f t="shared" si="0"/>
        <v>141.66666666666666</v>
      </c>
      <c r="H16" s="26"/>
      <c r="I16" s="34">
        <f t="shared" si="1"/>
        <v>32.602739726027394</v>
      </c>
      <c r="J16" s="26"/>
      <c r="K16" s="26"/>
      <c r="L16" s="27"/>
      <c r="M16" s="27"/>
      <c r="N16" s="27"/>
      <c r="O16" s="27"/>
      <c r="P16" s="27"/>
      <c r="Q16" s="27"/>
      <c r="R16" s="66">
        <v>500</v>
      </c>
      <c r="S16" s="27"/>
      <c r="T16" s="67">
        <f t="shared" si="2"/>
        <v>0.29411764705882354</v>
      </c>
      <c r="U16" s="29"/>
      <c r="V16" s="35">
        <f t="shared" si="3"/>
        <v>425</v>
      </c>
      <c r="W16" s="29"/>
      <c r="X16" s="36">
        <f t="shared" si="4"/>
        <v>850</v>
      </c>
      <c r="Y16" s="29"/>
      <c r="Z16" s="37">
        <f t="shared" si="5"/>
        <v>1275</v>
      </c>
      <c r="AA16" s="29"/>
      <c r="AB16" s="38">
        <f t="shared" si="6"/>
        <v>1700</v>
      </c>
      <c r="AC16" s="22"/>
      <c r="AD16" s="23"/>
      <c r="AE16" s="78"/>
    </row>
    <row r="17" spans="1:48" s="2" customFormat="1" x14ac:dyDescent="0.2">
      <c r="A17" s="4"/>
      <c r="B17" s="4"/>
      <c r="C17" s="39" t="s">
        <v>17</v>
      </c>
      <c r="D17" s="9"/>
      <c r="E17" s="32">
        <v>2500</v>
      </c>
      <c r="F17" s="26"/>
      <c r="G17" s="33">
        <f t="shared" si="0"/>
        <v>208.33333333333334</v>
      </c>
      <c r="H17" s="26"/>
      <c r="I17" s="34">
        <f t="shared" si="1"/>
        <v>47.945205479452056</v>
      </c>
      <c r="J17" s="26"/>
      <c r="K17" s="26"/>
      <c r="L17" s="27"/>
      <c r="M17" s="27"/>
      <c r="N17" s="27"/>
      <c r="O17" s="27"/>
      <c r="P17" s="27"/>
      <c r="Q17" s="27"/>
      <c r="R17" s="66">
        <v>0</v>
      </c>
      <c r="S17" s="27"/>
      <c r="T17" s="67">
        <f t="shared" si="2"/>
        <v>0</v>
      </c>
      <c r="U17" s="29"/>
      <c r="V17" s="35">
        <f t="shared" si="3"/>
        <v>625</v>
      </c>
      <c r="W17" s="29"/>
      <c r="X17" s="36">
        <f t="shared" si="4"/>
        <v>1250</v>
      </c>
      <c r="Y17" s="29"/>
      <c r="Z17" s="37">
        <f t="shared" si="5"/>
        <v>1875</v>
      </c>
      <c r="AA17" s="29"/>
      <c r="AB17" s="38">
        <f t="shared" si="6"/>
        <v>2500</v>
      </c>
      <c r="AC17" s="22"/>
      <c r="AD17" s="23"/>
      <c r="AE17" s="78"/>
      <c r="AF17" s="4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</row>
    <row r="18" spans="1:48" x14ac:dyDescent="0.2">
      <c r="A18" s="4"/>
      <c r="B18" s="4"/>
      <c r="C18" s="39" t="s">
        <v>18</v>
      </c>
      <c r="E18" s="32">
        <v>1000</v>
      </c>
      <c r="F18" s="26"/>
      <c r="G18" s="33">
        <f t="shared" si="0"/>
        <v>83.333333333333329</v>
      </c>
      <c r="H18" s="26"/>
      <c r="I18" s="34">
        <f t="shared" si="1"/>
        <v>19.17808219178082</v>
      </c>
      <c r="J18" s="26"/>
      <c r="K18" s="26"/>
      <c r="L18" s="27"/>
      <c r="M18" s="27"/>
      <c r="N18" s="27"/>
      <c r="O18" s="27"/>
      <c r="P18" s="27"/>
      <c r="Q18" s="27"/>
      <c r="R18" s="66">
        <v>0</v>
      </c>
      <c r="S18" s="27"/>
      <c r="T18" s="67">
        <f t="shared" si="2"/>
        <v>0</v>
      </c>
      <c r="U18" s="29"/>
      <c r="V18" s="35">
        <f t="shared" si="3"/>
        <v>250</v>
      </c>
      <c r="W18" s="29"/>
      <c r="X18" s="36">
        <f t="shared" si="4"/>
        <v>500</v>
      </c>
      <c r="Y18" s="29"/>
      <c r="Z18" s="37">
        <f t="shared" si="5"/>
        <v>750</v>
      </c>
      <c r="AA18" s="29"/>
      <c r="AB18" s="38">
        <f t="shared" si="6"/>
        <v>1000</v>
      </c>
      <c r="AC18" s="22"/>
      <c r="AD18" s="23"/>
      <c r="AE18" s="78"/>
    </row>
    <row r="19" spans="1:48" x14ac:dyDescent="0.2">
      <c r="A19" s="4"/>
      <c r="B19" s="4"/>
      <c r="C19" s="39" t="s">
        <v>19</v>
      </c>
      <c r="E19" s="32">
        <v>10000</v>
      </c>
      <c r="F19" s="26"/>
      <c r="G19" s="33">
        <f t="shared" si="0"/>
        <v>833.33333333333337</v>
      </c>
      <c r="H19" s="26"/>
      <c r="I19" s="34">
        <f t="shared" si="1"/>
        <v>191.78082191780823</v>
      </c>
      <c r="J19" s="26"/>
      <c r="K19" s="26"/>
      <c r="L19" s="27"/>
      <c r="M19" s="27"/>
      <c r="N19" s="27"/>
      <c r="O19" s="27"/>
      <c r="P19" s="27"/>
      <c r="Q19" s="27"/>
      <c r="R19" s="66">
        <v>0</v>
      </c>
      <c r="S19" s="27"/>
      <c r="T19" s="67">
        <f t="shared" si="2"/>
        <v>0</v>
      </c>
      <c r="U19" s="29"/>
      <c r="V19" s="35">
        <f t="shared" si="3"/>
        <v>2500</v>
      </c>
      <c r="W19" s="29"/>
      <c r="X19" s="36">
        <f t="shared" si="4"/>
        <v>5000</v>
      </c>
      <c r="Y19" s="29"/>
      <c r="Z19" s="37">
        <f t="shared" si="5"/>
        <v>7500</v>
      </c>
      <c r="AA19" s="29"/>
      <c r="AB19" s="38">
        <f t="shared" si="6"/>
        <v>10000</v>
      </c>
      <c r="AC19" s="22"/>
      <c r="AD19" s="23"/>
      <c r="AE19" s="78"/>
    </row>
    <row r="20" spans="1:48" x14ac:dyDescent="0.2">
      <c r="A20" s="4"/>
      <c r="B20" s="4"/>
      <c r="C20" s="39" t="s">
        <v>20</v>
      </c>
      <c r="E20" s="32">
        <v>500</v>
      </c>
      <c r="F20" s="26"/>
      <c r="G20" s="33">
        <f t="shared" si="0"/>
        <v>41.666666666666664</v>
      </c>
      <c r="H20" s="26"/>
      <c r="I20" s="34">
        <f t="shared" si="1"/>
        <v>9.5890410958904102</v>
      </c>
      <c r="J20" s="26"/>
      <c r="K20" s="26"/>
      <c r="L20" s="27"/>
      <c r="M20" s="27"/>
      <c r="N20" s="27"/>
      <c r="O20" s="27"/>
      <c r="P20" s="27"/>
      <c r="Q20" s="27"/>
      <c r="R20" s="66">
        <v>0</v>
      </c>
      <c r="S20" s="27"/>
      <c r="T20" s="67">
        <f t="shared" si="2"/>
        <v>0</v>
      </c>
      <c r="U20" s="29"/>
      <c r="V20" s="35">
        <f t="shared" si="3"/>
        <v>125</v>
      </c>
      <c r="W20" s="29"/>
      <c r="X20" s="36">
        <f t="shared" si="4"/>
        <v>250</v>
      </c>
      <c r="Y20" s="29"/>
      <c r="Z20" s="37">
        <f t="shared" si="5"/>
        <v>375</v>
      </c>
      <c r="AA20" s="29"/>
      <c r="AB20" s="38">
        <f t="shared" si="6"/>
        <v>500</v>
      </c>
      <c r="AC20" s="22"/>
      <c r="AD20" s="23"/>
      <c r="AE20" s="78"/>
    </row>
    <row r="21" spans="1:48" x14ac:dyDescent="0.2">
      <c r="A21" s="4"/>
      <c r="B21" s="4"/>
      <c r="C21" s="39" t="s">
        <v>21</v>
      </c>
      <c r="E21" s="32">
        <v>1500</v>
      </c>
      <c r="F21" s="26"/>
      <c r="G21" s="33">
        <f t="shared" si="0"/>
        <v>125</v>
      </c>
      <c r="H21" s="26"/>
      <c r="I21" s="34">
        <f t="shared" si="1"/>
        <v>28.767123287671236</v>
      </c>
      <c r="J21" s="26"/>
      <c r="K21" s="26"/>
      <c r="L21" s="27"/>
      <c r="M21" s="27"/>
      <c r="N21" s="27"/>
      <c r="O21" s="27"/>
      <c r="P21" s="27"/>
      <c r="Q21" s="27"/>
      <c r="R21" s="66">
        <v>0</v>
      </c>
      <c r="S21" s="27"/>
      <c r="T21" s="67">
        <f t="shared" si="2"/>
        <v>0</v>
      </c>
      <c r="U21" s="29"/>
      <c r="V21" s="35">
        <f t="shared" si="3"/>
        <v>375</v>
      </c>
      <c r="W21" s="29"/>
      <c r="X21" s="36">
        <f t="shared" si="4"/>
        <v>750</v>
      </c>
      <c r="Y21" s="29"/>
      <c r="Z21" s="37">
        <f t="shared" si="5"/>
        <v>1125</v>
      </c>
      <c r="AA21" s="29"/>
      <c r="AB21" s="38">
        <f t="shared" si="6"/>
        <v>1500</v>
      </c>
      <c r="AC21" s="22"/>
      <c r="AD21" s="23"/>
      <c r="AE21" s="78"/>
    </row>
    <row r="22" spans="1:48" x14ac:dyDescent="0.2">
      <c r="A22" s="4"/>
      <c r="B22" s="4"/>
      <c r="C22" s="39" t="s">
        <v>22</v>
      </c>
      <c r="E22" s="32">
        <v>300</v>
      </c>
      <c r="F22" s="26"/>
      <c r="G22" s="33">
        <f t="shared" si="0"/>
        <v>25</v>
      </c>
      <c r="H22" s="26"/>
      <c r="I22" s="34">
        <f t="shared" si="1"/>
        <v>5.7534246575342465</v>
      </c>
      <c r="J22" s="26"/>
      <c r="K22" s="26"/>
      <c r="L22" s="27"/>
      <c r="M22" s="27"/>
      <c r="N22" s="27"/>
      <c r="O22" s="27"/>
      <c r="P22" s="27"/>
      <c r="Q22" s="27"/>
      <c r="R22" s="66">
        <v>0</v>
      </c>
      <c r="S22" s="27"/>
      <c r="T22" s="67">
        <f t="shared" si="2"/>
        <v>0</v>
      </c>
      <c r="U22" s="29"/>
      <c r="V22" s="35">
        <f t="shared" si="3"/>
        <v>75</v>
      </c>
      <c r="W22" s="29"/>
      <c r="X22" s="36">
        <f t="shared" si="4"/>
        <v>150</v>
      </c>
      <c r="Y22" s="29"/>
      <c r="Z22" s="37">
        <f t="shared" si="5"/>
        <v>225</v>
      </c>
      <c r="AA22" s="29"/>
      <c r="AB22" s="38">
        <f t="shared" si="6"/>
        <v>300</v>
      </c>
      <c r="AC22" s="22"/>
      <c r="AD22" s="23"/>
      <c r="AE22" s="78"/>
    </row>
    <row r="23" spans="1:48" x14ac:dyDescent="0.2">
      <c r="A23" s="4"/>
      <c r="B23" s="4"/>
      <c r="C23" s="40" t="s">
        <v>23</v>
      </c>
      <c r="E23" s="32">
        <v>300</v>
      </c>
      <c r="F23" s="26"/>
      <c r="G23" s="33">
        <f t="shared" si="0"/>
        <v>25</v>
      </c>
      <c r="H23" s="26"/>
      <c r="I23" s="34">
        <f t="shared" si="1"/>
        <v>5.7534246575342465</v>
      </c>
      <c r="J23" s="26"/>
      <c r="K23" s="26"/>
      <c r="L23" s="27"/>
      <c r="M23" s="27"/>
      <c r="N23" s="27"/>
      <c r="O23" s="27"/>
      <c r="P23" s="27"/>
      <c r="Q23" s="27"/>
      <c r="R23" s="66">
        <v>0</v>
      </c>
      <c r="S23" s="27"/>
      <c r="T23" s="67">
        <f t="shared" si="2"/>
        <v>0</v>
      </c>
      <c r="U23" s="29"/>
      <c r="V23" s="35">
        <f t="shared" si="3"/>
        <v>75</v>
      </c>
      <c r="W23" s="29"/>
      <c r="X23" s="36">
        <f t="shared" si="4"/>
        <v>150</v>
      </c>
      <c r="Y23" s="29"/>
      <c r="Z23" s="37">
        <f t="shared" si="5"/>
        <v>225</v>
      </c>
      <c r="AA23" s="29"/>
      <c r="AB23" s="38">
        <f t="shared" si="6"/>
        <v>300</v>
      </c>
      <c r="AC23" s="22"/>
      <c r="AD23" s="23"/>
      <c r="AE23" s="78"/>
    </row>
    <row r="24" spans="1:48" x14ac:dyDescent="0.2">
      <c r="A24" s="4"/>
      <c r="B24" s="4"/>
      <c r="C24" s="40" t="s">
        <v>24</v>
      </c>
      <c r="E24" s="32">
        <v>300</v>
      </c>
      <c r="F24" s="26"/>
      <c r="G24" s="33">
        <f t="shared" si="0"/>
        <v>25</v>
      </c>
      <c r="H24" s="26"/>
      <c r="I24" s="34">
        <f t="shared" si="1"/>
        <v>5.7534246575342465</v>
      </c>
      <c r="J24" s="26"/>
      <c r="K24" s="26"/>
      <c r="L24" s="27"/>
      <c r="M24" s="27"/>
      <c r="N24" s="27"/>
      <c r="O24" s="27"/>
      <c r="P24" s="27"/>
      <c r="Q24" s="27"/>
      <c r="R24" s="66">
        <v>0</v>
      </c>
      <c r="S24" s="27"/>
      <c r="T24" s="67">
        <f t="shared" si="2"/>
        <v>0</v>
      </c>
      <c r="U24" s="29"/>
      <c r="V24" s="35">
        <f t="shared" si="3"/>
        <v>75</v>
      </c>
      <c r="W24" s="29"/>
      <c r="X24" s="36">
        <f t="shared" si="4"/>
        <v>150</v>
      </c>
      <c r="Y24" s="29"/>
      <c r="Z24" s="37">
        <f t="shared" si="5"/>
        <v>225</v>
      </c>
      <c r="AA24" s="29"/>
      <c r="AB24" s="38">
        <f t="shared" si="6"/>
        <v>300</v>
      </c>
      <c r="AC24" s="22"/>
      <c r="AD24" s="23"/>
      <c r="AE24" s="78"/>
    </row>
    <row r="25" spans="1:48" x14ac:dyDescent="0.2">
      <c r="A25" s="4"/>
      <c r="B25" s="4"/>
      <c r="C25" s="40" t="s">
        <v>25</v>
      </c>
      <c r="E25" s="32">
        <v>250</v>
      </c>
      <c r="F25" s="26"/>
      <c r="G25" s="33">
        <f t="shared" si="0"/>
        <v>20.833333333333332</v>
      </c>
      <c r="H25" s="26"/>
      <c r="I25" s="34">
        <f t="shared" si="1"/>
        <v>4.7945205479452051</v>
      </c>
      <c r="J25" s="26"/>
      <c r="K25" s="26"/>
      <c r="L25" s="27"/>
      <c r="M25" s="27"/>
      <c r="N25" s="27"/>
      <c r="O25" s="27"/>
      <c r="P25" s="27"/>
      <c r="Q25" s="27"/>
      <c r="R25" s="66">
        <v>0</v>
      </c>
      <c r="S25" s="27"/>
      <c r="T25" s="67">
        <f t="shared" si="2"/>
        <v>0</v>
      </c>
      <c r="U25" s="29"/>
      <c r="V25" s="35">
        <f t="shared" ref="V25:V26" si="7">SUM(E25/4)</f>
        <v>62.5</v>
      </c>
      <c r="W25" s="29"/>
      <c r="X25" s="36">
        <f t="shared" ref="X25:X26" si="8">SUM(E25/2)</f>
        <v>125</v>
      </c>
      <c r="Y25" s="29"/>
      <c r="Z25" s="37">
        <f t="shared" ref="Z25:Z26" si="9">SUM(E25/12)*9</f>
        <v>187.5</v>
      </c>
      <c r="AA25" s="29"/>
      <c r="AB25" s="38">
        <f t="shared" si="6"/>
        <v>250</v>
      </c>
      <c r="AC25" s="22"/>
      <c r="AD25" s="23"/>
      <c r="AE25" s="78"/>
    </row>
    <row r="26" spans="1:48" x14ac:dyDescent="0.2">
      <c r="A26" s="4"/>
      <c r="B26" s="4"/>
      <c r="C26" s="40" t="s">
        <v>26</v>
      </c>
      <c r="E26" s="32">
        <v>0</v>
      </c>
      <c r="F26" s="26"/>
      <c r="G26" s="33">
        <f t="shared" si="0"/>
        <v>0</v>
      </c>
      <c r="H26" s="26"/>
      <c r="I26" s="34">
        <f t="shared" si="1"/>
        <v>0</v>
      </c>
      <c r="J26" s="26"/>
      <c r="K26" s="27"/>
      <c r="L26" s="27"/>
      <c r="M26" s="27"/>
      <c r="N26" s="27"/>
      <c r="O26" s="27"/>
      <c r="P26" s="27"/>
      <c r="Q26" s="27"/>
      <c r="R26" s="10">
        <v>0</v>
      </c>
      <c r="S26" s="27"/>
      <c r="T26" s="67" t="e">
        <f t="shared" si="2"/>
        <v>#DIV/0!</v>
      </c>
      <c r="U26" s="29"/>
      <c r="V26" s="35">
        <f t="shared" si="7"/>
        <v>0</v>
      </c>
      <c r="W26" s="29"/>
      <c r="X26" s="36">
        <f t="shared" si="8"/>
        <v>0</v>
      </c>
      <c r="Y26" s="29"/>
      <c r="Z26" s="37">
        <f t="shared" si="9"/>
        <v>0</v>
      </c>
      <c r="AA26" s="29"/>
      <c r="AB26" s="38">
        <f t="shared" si="6"/>
        <v>0</v>
      </c>
      <c r="AC26" s="22"/>
      <c r="AD26" s="23"/>
      <c r="AE26" s="78"/>
    </row>
    <row r="27" spans="1:48" x14ac:dyDescent="0.2">
      <c r="A27" s="4"/>
      <c r="B27" s="4"/>
      <c r="C27" s="40"/>
      <c r="E27" s="32"/>
      <c r="F27" s="27"/>
      <c r="G27" s="33"/>
      <c r="H27" s="27"/>
      <c r="I27" s="34"/>
      <c r="J27" s="26"/>
      <c r="K27" s="26"/>
      <c r="L27" s="27"/>
      <c r="M27" s="27"/>
      <c r="N27" s="27"/>
      <c r="O27" s="27"/>
      <c r="P27" s="27"/>
      <c r="Q27" s="27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2"/>
      <c r="AE27" s="78"/>
    </row>
    <row r="28" spans="1:48" ht="29" customHeight="1" x14ac:dyDescent="0.2">
      <c r="A28" s="4"/>
      <c r="B28" s="4"/>
      <c r="C28" s="43"/>
      <c r="E28" s="44"/>
      <c r="F28" s="44"/>
      <c r="G28" s="44"/>
      <c r="H28" s="44"/>
      <c r="I28" s="44"/>
      <c r="J28" s="44"/>
      <c r="K28" s="45" t="s">
        <v>27</v>
      </c>
      <c r="R28" s="46" t="s">
        <v>28</v>
      </c>
      <c r="AD28" s="7"/>
    </row>
    <row r="29" spans="1:48" x14ac:dyDescent="0.2">
      <c r="A29" s="4"/>
      <c r="B29" s="4"/>
      <c r="C29" s="59" t="s">
        <v>54</v>
      </c>
      <c r="E29" s="68">
        <f>SUM(E7:E28)</f>
        <v>47750</v>
      </c>
      <c r="F29" s="26"/>
      <c r="G29" s="69">
        <f>SUM(G7:G28)</f>
        <v>3979.1666666666674</v>
      </c>
      <c r="H29" s="26"/>
      <c r="I29" s="70">
        <f>SUM(I7:I28)</f>
        <v>915.75342465753408</v>
      </c>
      <c r="J29" s="26"/>
      <c r="K29" s="71">
        <f>E29/52</f>
        <v>918.26923076923072</v>
      </c>
      <c r="R29" s="72">
        <f>SUM(R8:R28)</f>
        <v>1000</v>
      </c>
      <c r="U29" s="29"/>
      <c r="AD29" s="7"/>
    </row>
    <row r="30" spans="1:48" ht="18" x14ac:dyDescent="0.2">
      <c r="A30" s="4"/>
      <c r="B30" s="4"/>
      <c r="C30" s="24" t="s">
        <v>29</v>
      </c>
      <c r="AD30" s="7"/>
    </row>
    <row r="31" spans="1:48" x14ac:dyDescent="0.2">
      <c r="A31" s="4"/>
      <c r="B31" s="4"/>
      <c r="C31" s="39" t="s">
        <v>30</v>
      </c>
      <c r="E31" s="47">
        <v>10000</v>
      </c>
      <c r="F31" s="44"/>
      <c r="G31" s="48"/>
      <c r="H31" s="44"/>
      <c r="I31" s="48"/>
      <c r="J31" s="44"/>
      <c r="K31" s="44"/>
      <c r="AD31" s="7"/>
    </row>
    <row r="32" spans="1:48" x14ac:dyDescent="0.2">
      <c r="A32" s="4"/>
      <c r="B32" s="4"/>
      <c r="C32" s="39" t="s">
        <v>31</v>
      </c>
      <c r="E32" s="47">
        <v>1500</v>
      </c>
      <c r="F32" s="44"/>
      <c r="G32" s="48"/>
      <c r="H32" s="44"/>
      <c r="I32" s="48"/>
      <c r="J32" s="44"/>
      <c r="K32" s="44"/>
      <c r="AD32" s="7"/>
    </row>
    <row r="33" spans="1:30" x14ac:dyDescent="0.2">
      <c r="A33" s="4"/>
      <c r="B33" s="4"/>
      <c r="C33" s="39" t="s">
        <v>32</v>
      </c>
      <c r="E33" s="47">
        <v>6000</v>
      </c>
      <c r="F33" s="44"/>
      <c r="G33" s="48"/>
      <c r="H33" s="44"/>
      <c r="I33" s="48"/>
      <c r="J33" s="44"/>
      <c r="K33" s="44"/>
      <c r="AD33" s="7"/>
    </row>
    <row r="34" spans="1:30" x14ac:dyDescent="0.2">
      <c r="A34" s="4"/>
      <c r="B34" s="4"/>
      <c r="C34" s="39" t="s">
        <v>53</v>
      </c>
      <c r="E34" s="47">
        <v>0</v>
      </c>
      <c r="F34" s="44"/>
      <c r="G34" s="48"/>
      <c r="H34" s="44"/>
      <c r="I34" s="48"/>
      <c r="J34" s="44"/>
      <c r="K34" s="44"/>
      <c r="AD34" s="7"/>
    </row>
    <row r="35" spans="1:30" x14ac:dyDescent="0.2">
      <c r="A35" s="4"/>
      <c r="B35" s="4"/>
      <c r="C35" s="39" t="s">
        <v>32</v>
      </c>
      <c r="E35" s="47">
        <v>0</v>
      </c>
      <c r="F35" s="44"/>
      <c r="G35" s="48"/>
      <c r="H35" s="44"/>
      <c r="I35" s="48"/>
      <c r="J35" s="44"/>
      <c r="K35" s="44"/>
      <c r="AD35" s="7"/>
    </row>
    <row r="36" spans="1:30" x14ac:dyDescent="0.2">
      <c r="A36" s="4"/>
      <c r="B36" s="4"/>
      <c r="C36" s="39" t="s">
        <v>32</v>
      </c>
      <c r="E36" s="47">
        <v>0</v>
      </c>
      <c r="F36" s="44"/>
      <c r="G36" s="48"/>
      <c r="H36" s="44"/>
      <c r="I36" s="48"/>
      <c r="J36" s="44"/>
      <c r="K36" s="49"/>
      <c r="AD36" s="7"/>
    </row>
    <row r="37" spans="1:30" ht="28" customHeight="1" x14ac:dyDescent="0.2">
      <c r="A37" s="4"/>
      <c r="B37" s="4"/>
      <c r="C37" s="39" t="s">
        <v>32</v>
      </c>
      <c r="E37" s="47">
        <v>0</v>
      </c>
      <c r="F37" s="44"/>
      <c r="G37" s="48"/>
      <c r="H37" s="44"/>
      <c r="I37" s="48"/>
      <c r="J37" s="44"/>
      <c r="K37" s="79" t="s">
        <v>33</v>
      </c>
      <c r="AD37" s="7"/>
    </row>
    <row r="38" spans="1:30" x14ac:dyDescent="0.2">
      <c r="A38" s="4"/>
      <c r="B38" s="4"/>
      <c r="E38" s="26"/>
      <c r="F38" s="44"/>
      <c r="G38" s="44"/>
      <c r="H38" s="44"/>
      <c r="I38" s="44"/>
      <c r="J38" s="44"/>
      <c r="K38" s="50"/>
      <c r="AD38" s="7"/>
    </row>
    <row r="39" spans="1:30" x14ac:dyDescent="0.2">
      <c r="A39" s="4"/>
      <c r="B39" s="4"/>
      <c r="C39" s="51" t="s">
        <v>34</v>
      </c>
      <c r="E39" s="73">
        <f>SUM(E31:E38)</f>
        <v>17500</v>
      </c>
      <c r="F39" s="44"/>
      <c r="G39" s="44"/>
      <c r="H39" s="44"/>
      <c r="I39" s="44"/>
      <c r="J39" s="44"/>
      <c r="K39" s="74">
        <f>E39</f>
        <v>17500</v>
      </c>
      <c r="AD39" s="7"/>
    </row>
    <row r="40" spans="1:30" ht="11" customHeight="1" x14ac:dyDescent="0.2">
      <c r="A40" s="4"/>
      <c r="B40" s="4"/>
      <c r="E40" s="44"/>
      <c r="F40" s="44"/>
      <c r="G40" s="44"/>
      <c r="H40" s="44"/>
      <c r="I40" s="44"/>
      <c r="J40" s="44"/>
      <c r="K40" s="44"/>
      <c r="AD40" s="7"/>
    </row>
    <row r="41" spans="1:30" ht="60" customHeight="1" x14ac:dyDescent="0.2">
      <c r="A41" s="4"/>
      <c r="B41" s="4"/>
      <c r="E41" s="44"/>
      <c r="F41" s="44"/>
      <c r="G41" s="52" t="str">
        <f>CONCATENATE("Before donations monthly ",O42)</f>
        <v>Before donations monthly shortfall</v>
      </c>
      <c r="H41" s="44"/>
      <c r="I41" s="52" t="str">
        <f>CONCATENATE("Before donations weekly ",O42)</f>
        <v>Before donations weekly shortfall</v>
      </c>
      <c r="J41" s="44"/>
      <c r="K41" s="52" t="str">
        <f>CONCATENATE("Before donations annual ",O42)</f>
        <v>Before donations annual shortfall</v>
      </c>
      <c r="AD41" s="7"/>
    </row>
    <row r="42" spans="1:30" x14ac:dyDescent="0.2">
      <c r="A42" s="4"/>
      <c r="B42" s="4"/>
      <c r="C42" s="40" t="s">
        <v>35</v>
      </c>
      <c r="E42" s="26">
        <f>E39-E29</f>
        <v>-30250</v>
      </c>
      <c r="F42" s="26"/>
      <c r="G42" s="75">
        <f>K42/12</f>
        <v>-2520.8333333333335</v>
      </c>
      <c r="H42" s="26"/>
      <c r="I42" s="75">
        <f>K42/365*7</f>
        <v>-580.13698630136992</v>
      </c>
      <c r="J42" s="26"/>
      <c r="K42" s="75">
        <f>E39-E29</f>
        <v>-30250</v>
      </c>
      <c r="O42" s="9" t="str">
        <f>IF(K42&lt;0, "shortfall","surplus")</f>
        <v>shortfall</v>
      </c>
      <c r="Q42" s="27"/>
      <c r="AD42" s="7"/>
    </row>
    <row r="43" spans="1:30" ht="9" customHeight="1" x14ac:dyDescent="0.2">
      <c r="A43" s="4"/>
      <c r="B43" s="4"/>
      <c r="AD43" s="7"/>
    </row>
    <row r="44" spans="1:30" ht="18" x14ac:dyDescent="0.2">
      <c r="A44" s="4"/>
      <c r="B44" s="4"/>
      <c r="C44" s="53" t="s">
        <v>36</v>
      </c>
      <c r="E44" s="15" t="s">
        <v>37</v>
      </c>
      <c r="F44" s="51"/>
      <c r="G44" s="15" t="s">
        <v>38</v>
      </c>
      <c r="H44" s="51"/>
      <c r="I44" s="54" t="s">
        <v>39</v>
      </c>
      <c r="U44" s="9"/>
      <c r="AD44" s="7"/>
    </row>
    <row r="45" spans="1:30" x14ac:dyDescent="0.2">
      <c r="A45" s="4"/>
      <c r="B45" s="4"/>
      <c r="C45" s="51" t="s">
        <v>40</v>
      </c>
      <c r="E45" s="32">
        <v>10000</v>
      </c>
      <c r="F45" s="26"/>
      <c r="G45" s="33">
        <f>SUM(E45/12)</f>
        <v>833.33333333333337</v>
      </c>
      <c r="H45" s="26"/>
      <c r="I45" s="34">
        <f>SUM(E45/52)</f>
        <v>192.30769230769232</v>
      </c>
      <c r="AD45" s="7"/>
    </row>
    <row r="46" spans="1:30" x14ac:dyDescent="0.2">
      <c r="A46" s="4"/>
      <c r="B46" s="4"/>
      <c r="C46" s="51" t="s">
        <v>41</v>
      </c>
      <c r="E46" s="32">
        <v>5000</v>
      </c>
      <c r="F46" s="26"/>
      <c r="G46" s="33">
        <f t="shared" ref="G46:G50" si="10">SUM(E46/12)</f>
        <v>416.66666666666669</v>
      </c>
      <c r="H46" s="26"/>
      <c r="I46" s="34">
        <f>SUM(E46/52)</f>
        <v>96.15384615384616</v>
      </c>
      <c r="AD46" s="7"/>
    </row>
    <row r="47" spans="1:30" x14ac:dyDescent="0.2">
      <c r="A47" s="4"/>
      <c r="B47" s="4"/>
      <c r="C47" s="51" t="s">
        <v>42</v>
      </c>
      <c r="E47" s="32">
        <v>3000</v>
      </c>
      <c r="F47" s="26"/>
      <c r="G47" s="33">
        <f>SUM(E47/12)</f>
        <v>250</v>
      </c>
      <c r="H47" s="26"/>
      <c r="I47" s="34">
        <f>SUM(E47/52)</f>
        <v>57.692307692307693</v>
      </c>
      <c r="AD47" s="7"/>
    </row>
    <row r="48" spans="1:30" x14ac:dyDescent="0.2">
      <c r="A48" s="4"/>
      <c r="B48" s="4"/>
      <c r="C48" s="51" t="s">
        <v>43</v>
      </c>
      <c r="E48" s="32">
        <v>600</v>
      </c>
      <c r="F48" s="26"/>
      <c r="G48" s="33">
        <f>SUM(E48/12)</f>
        <v>50</v>
      </c>
      <c r="H48" s="26"/>
      <c r="I48" s="34">
        <f>SUM(E48/52)</f>
        <v>11.538461538461538</v>
      </c>
      <c r="AD48" s="7"/>
    </row>
    <row r="49" spans="1:31" x14ac:dyDescent="0.2">
      <c r="A49" s="4"/>
      <c r="B49" s="4"/>
      <c r="C49" s="51" t="s">
        <v>26</v>
      </c>
      <c r="E49" s="32">
        <v>0</v>
      </c>
      <c r="F49" s="26"/>
      <c r="G49" s="33">
        <f t="shared" si="10"/>
        <v>0</v>
      </c>
      <c r="H49" s="26"/>
      <c r="I49" s="34">
        <f t="shared" ref="I49:I50" si="11">SUM(E49/52)</f>
        <v>0</v>
      </c>
      <c r="AD49" s="7"/>
    </row>
    <row r="50" spans="1:31" x14ac:dyDescent="0.2">
      <c r="A50" s="4"/>
      <c r="B50" s="4"/>
      <c r="C50" s="51" t="s">
        <v>26</v>
      </c>
      <c r="E50" s="32">
        <v>0</v>
      </c>
      <c r="F50" s="26"/>
      <c r="G50" s="33">
        <f t="shared" si="10"/>
        <v>0</v>
      </c>
      <c r="H50" s="26"/>
      <c r="I50" s="34">
        <f t="shared" si="11"/>
        <v>0</v>
      </c>
      <c r="AD50" s="7"/>
    </row>
    <row r="51" spans="1:31" ht="9" customHeight="1" x14ac:dyDescent="0.2">
      <c r="A51" s="4"/>
      <c r="B51" s="4"/>
      <c r="C51" s="51"/>
      <c r="AD51" s="7"/>
    </row>
    <row r="52" spans="1:31" ht="17" x14ac:dyDescent="0.2">
      <c r="A52" s="4"/>
      <c r="B52" s="4"/>
      <c r="C52" s="80" t="s">
        <v>44</v>
      </c>
      <c r="D52" s="55"/>
      <c r="E52" s="56">
        <f>R29</f>
        <v>1000</v>
      </c>
      <c r="F52" s="44"/>
      <c r="G52" s="48"/>
      <c r="H52" s="44"/>
      <c r="I52" s="48"/>
      <c r="J52" s="10"/>
      <c r="K52" s="57"/>
      <c r="AD52" s="7"/>
    </row>
    <row r="53" spans="1:31" ht="8" customHeight="1" x14ac:dyDescent="0.2">
      <c r="A53" s="4"/>
      <c r="B53" s="4"/>
      <c r="E53" s="48"/>
      <c r="F53" s="44"/>
      <c r="G53" s="48"/>
      <c r="H53" s="44"/>
      <c r="I53" s="48"/>
      <c r="AD53" s="7"/>
    </row>
    <row r="54" spans="1:31" x14ac:dyDescent="0.2">
      <c r="A54" s="4"/>
      <c r="B54" s="4"/>
      <c r="C54" s="51" t="s">
        <v>45</v>
      </c>
      <c r="E54" s="73">
        <f>SUM(E45:E53)</f>
        <v>19600</v>
      </c>
      <c r="F54" s="44"/>
      <c r="G54" s="48"/>
      <c r="H54" s="44"/>
      <c r="I54" s="48"/>
      <c r="O54" s="9" t="str">
        <f>IF(E60&lt;0, "shortfall","surplus")</f>
        <v>shortfall</v>
      </c>
      <c r="AD54" s="7"/>
    </row>
    <row r="55" spans="1:31" ht="8" customHeight="1" x14ac:dyDescent="0.2">
      <c r="A55" s="4"/>
      <c r="B55" s="4"/>
      <c r="E55" s="10"/>
      <c r="F55" s="10"/>
      <c r="H55" s="10"/>
      <c r="I55" s="49"/>
      <c r="K55" s="10"/>
      <c r="AD55" s="7"/>
    </row>
    <row r="56" spans="1:31" x14ac:dyDescent="0.2">
      <c r="A56" s="4"/>
      <c r="B56" s="4"/>
      <c r="C56" s="9" t="s">
        <v>46</v>
      </c>
      <c r="E56" s="58">
        <f>E54/12</f>
        <v>1633.3333333333333</v>
      </c>
      <c r="F56" s="10"/>
      <c r="H56" s="10"/>
      <c r="I56" s="49"/>
      <c r="K56" s="10"/>
      <c r="AD56" s="7"/>
    </row>
    <row r="57" spans="1:31" x14ac:dyDescent="0.2">
      <c r="A57" s="4"/>
      <c r="B57" s="4"/>
      <c r="C57" s="9" t="s">
        <v>47</v>
      </c>
      <c r="E57" s="58">
        <f>E54/365*7</f>
        <v>375.89041095890411</v>
      </c>
      <c r="F57" s="10"/>
      <c r="H57" s="10"/>
      <c r="I57" s="49"/>
      <c r="K57" s="10"/>
      <c r="AD57" s="7"/>
    </row>
    <row r="58" spans="1:31" x14ac:dyDescent="0.2">
      <c r="A58" s="4"/>
      <c r="B58" s="4"/>
      <c r="C58" s="10" t="str">
        <f>CONCATENATE("Weekly ",O54)</f>
        <v>Weekly shortfall</v>
      </c>
      <c r="E58" s="58">
        <f>E57+W42</f>
        <v>375.89041095890411</v>
      </c>
      <c r="F58" s="10"/>
      <c r="H58" s="10"/>
      <c r="I58" s="49"/>
      <c r="K58" s="10"/>
      <c r="AD58" s="7"/>
    </row>
    <row r="59" spans="1:31" ht="9" customHeight="1" x14ac:dyDescent="0.2">
      <c r="A59" s="4"/>
      <c r="B59" s="4"/>
      <c r="E59" s="27"/>
      <c r="K59" s="10"/>
      <c r="AD59" s="7"/>
    </row>
    <row r="60" spans="1:31" x14ac:dyDescent="0.2">
      <c r="A60" s="4"/>
      <c r="B60" s="4"/>
      <c r="C60" s="10" t="str">
        <f>CONCATENATE("Weekly ",O54)</f>
        <v>Weekly shortfall</v>
      </c>
      <c r="E60" s="76">
        <f>(E39+E54-E29)/52</f>
        <v>-204.80769230769232</v>
      </c>
      <c r="AD60" s="7"/>
    </row>
    <row r="61" spans="1:31" x14ac:dyDescent="0.2">
      <c r="A61" s="4"/>
      <c r="B61" s="4"/>
      <c r="C61" s="59" t="s">
        <v>48</v>
      </c>
      <c r="E61" s="60">
        <f>IF(E60&lt;0,-E60,0)</f>
        <v>204.80769230769232</v>
      </c>
      <c r="AD61" s="7"/>
    </row>
    <row r="62" spans="1:31" ht="1" customHeight="1" thickBot="1" x14ac:dyDescent="0.25">
      <c r="A62" s="4"/>
      <c r="B62" s="4"/>
      <c r="C62" s="4"/>
      <c r="D62" s="4"/>
      <c r="E62" s="4"/>
      <c r="F62" s="4"/>
      <c r="G62" s="4"/>
      <c r="H62" s="4"/>
      <c r="I62" s="77" t="str">
        <f>IF(E60&gt;0,"Budget in surplus","")</f>
        <v/>
      </c>
      <c r="J62" s="4"/>
      <c r="K62" s="4"/>
      <c r="L62" s="4"/>
      <c r="M62" s="4"/>
      <c r="N62" s="4"/>
      <c r="O62" s="4"/>
      <c r="P62" s="4"/>
      <c r="Q62" s="4"/>
      <c r="R62" s="5"/>
      <c r="S62" s="4"/>
      <c r="T62" s="6"/>
      <c r="U62" s="6"/>
      <c r="V62" s="6"/>
      <c r="W62" s="6"/>
      <c r="X62" s="6"/>
      <c r="Y62" s="6"/>
      <c r="Z62" s="6"/>
      <c r="AA62" s="6"/>
      <c r="AB62" s="6"/>
      <c r="AC62" s="6"/>
      <c r="AD62" s="7"/>
      <c r="AE62" s="13"/>
    </row>
    <row r="63" spans="1:31" ht="16" thickTop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"/>
      <c r="S63" s="4"/>
      <c r="T63" s="6"/>
      <c r="U63" s="6"/>
      <c r="V63" s="6"/>
      <c r="W63" s="6"/>
      <c r="X63" s="6"/>
      <c r="Y63" s="6"/>
      <c r="Z63" s="6"/>
      <c r="AA63" s="6"/>
      <c r="AB63" s="6"/>
      <c r="AC63" s="6"/>
      <c r="AD63" s="7"/>
    </row>
    <row r="64" spans="1:3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5"/>
      <c r="S64" s="4"/>
      <c r="T64" s="6"/>
      <c r="U64" s="6"/>
      <c r="V64" s="6"/>
      <c r="W64" s="6"/>
      <c r="X64" s="6"/>
      <c r="Y64" s="6"/>
      <c r="Z64" s="6"/>
      <c r="AA64" s="6"/>
      <c r="AB64" s="6"/>
      <c r="AC64" s="6"/>
      <c r="AD64" s="7"/>
    </row>
    <row r="65" spans="1:3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5"/>
      <c r="S65" s="4"/>
      <c r="T65" s="6"/>
      <c r="U65" s="6"/>
      <c r="V65" s="6"/>
      <c r="W65" s="6"/>
      <c r="X65" s="6"/>
      <c r="Y65" s="6"/>
      <c r="Z65" s="6"/>
      <c r="AA65" s="6"/>
      <c r="AB65" s="6"/>
      <c r="AC65" s="6"/>
      <c r="AD65" s="7"/>
    </row>
    <row r="66" spans="1:3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5"/>
      <c r="S66" s="4"/>
      <c r="T66" s="6"/>
      <c r="U66" s="6"/>
      <c r="V66" s="6"/>
      <c r="W66" s="6"/>
      <c r="X66" s="6"/>
      <c r="Y66" s="6"/>
      <c r="Z66" s="6"/>
      <c r="AA66" s="6"/>
      <c r="AB66" s="6"/>
      <c r="AC66" s="6"/>
      <c r="AD66" s="7"/>
    </row>
    <row r="67" spans="1:3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5"/>
      <c r="S67" s="4"/>
      <c r="T67" s="6"/>
      <c r="U67" s="6"/>
      <c r="V67" s="6"/>
      <c r="W67" s="6"/>
      <c r="X67" s="6"/>
      <c r="Y67" s="6"/>
      <c r="Z67" s="6"/>
      <c r="AA67" s="6"/>
      <c r="AB67" s="6"/>
      <c r="AC67" s="6"/>
      <c r="AD67" s="7"/>
    </row>
    <row r="68" spans="1:3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5"/>
      <c r="S68" s="4"/>
      <c r="T68" s="6"/>
      <c r="U68" s="6"/>
      <c r="V68" s="6"/>
      <c r="W68" s="6"/>
      <c r="X68" s="6"/>
      <c r="Y68" s="6"/>
      <c r="Z68" s="6"/>
      <c r="AA68" s="6"/>
      <c r="AB68" s="6"/>
      <c r="AC68" s="6"/>
      <c r="AD68" s="7"/>
    </row>
    <row r="69" spans="1:3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5"/>
      <c r="S69" s="4"/>
      <c r="T69" s="6"/>
      <c r="U69" s="6"/>
      <c r="V69" s="6"/>
      <c r="W69" s="6"/>
      <c r="X69" s="6"/>
      <c r="Y69" s="6"/>
      <c r="Z69" s="6"/>
      <c r="AA69" s="6"/>
      <c r="AB69" s="6"/>
      <c r="AC69" s="6"/>
      <c r="AD69" s="7"/>
    </row>
    <row r="70" spans="1:3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5"/>
      <c r="S70" s="4"/>
      <c r="T70" s="6"/>
      <c r="U70" s="6"/>
      <c r="V70" s="6"/>
      <c r="W70" s="6"/>
      <c r="X70" s="6"/>
      <c r="Y70" s="6"/>
      <c r="Z70" s="6"/>
      <c r="AA70" s="6"/>
      <c r="AB70" s="6"/>
      <c r="AC70" s="6"/>
      <c r="AD70" s="7"/>
    </row>
    <row r="71" spans="1:3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5"/>
      <c r="S71" s="4"/>
      <c r="T71" s="6"/>
      <c r="U71" s="6"/>
      <c r="V71" s="6"/>
      <c r="W71" s="6"/>
      <c r="X71" s="6"/>
      <c r="Y71" s="6"/>
      <c r="Z71" s="6"/>
      <c r="AA71" s="6"/>
      <c r="AB71" s="6"/>
      <c r="AC71" s="6"/>
      <c r="AD71" s="7"/>
    </row>
    <row r="72" spans="1:3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5"/>
      <c r="S72" s="4"/>
      <c r="T72" s="6"/>
      <c r="U72" s="6"/>
      <c r="V72" s="6"/>
      <c r="W72" s="6"/>
      <c r="X72" s="6"/>
      <c r="Y72" s="6"/>
      <c r="Z72" s="6"/>
      <c r="AA72" s="6"/>
      <c r="AB72" s="6"/>
      <c r="AC72" s="6"/>
      <c r="AD72" s="7"/>
    </row>
    <row r="73" spans="1:3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5"/>
      <c r="S73" s="4"/>
      <c r="T73" s="6"/>
      <c r="U73" s="6"/>
      <c r="V73" s="6"/>
      <c r="W73" s="6"/>
      <c r="X73" s="6"/>
      <c r="Y73" s="6"/>
      <c r="Z73" s="6"/>
      <c r="AA73" s="6"/>
      <c r="AB73" s="6"/>
      <c r="AC73" s="6"/>
      <c r="AD73" s="7"/>
    </row>
    <row r="74" spans="1:3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5"/>
      <c r="S74" s="4"/>
      <c r="T74" s="6"/>
      <c r="U74" s="6"/>
      <c r="V74" s="6"/>
      <c r="W74" s="6"/>
      <c r="X74" s="6"/>
      <c r="Y74" s="6"/>
      <c r="Z74" s="6"/>
      <c r="AA74" s="6"/>
      <c r="AB74" s="6"/>
      <c r="AC74" s="6"/>
      <c r="AD74" s="7"/>
    </row>
    <row r="75" spans="1:3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5"/>
      <c r="S75" s="4"/>
      <c r="T75" s="6"/>
      <c r="U75" s="6"/>
      <c r="V75" s="6"/>
      <c r="W75" s="6"/>
      <c r="X75" s="6"/>
      <c r="Y75" s="6"/>
      <c r="Z75" s="6"/>
      <c r="AA75" s="6"/>
      <c r="AB75" s="6"/>
      <c r="AC75" s="6"/>
      <c r="AD75" s="7"/>
    </row>
    <row r="76" spans="1:3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5"/>
      <c r="S76" s="4"/>
      <c r="T76" s="6"/>
      <c r="U76" s="6"/>
      <c r="V76" s="6"/>
      <c r="W76" s="6"/>
      <c r="X76" s="6"/>
      <c r="Y76" s="6"/>
      <c r="Z76" s="6"/>
      <c r="AA76" s="6"/>
      <c r="AB76" s="6"/>
      <c r="AC76" s="6"/>
      <c r="AD76" s="7"/>
    </row>
    <row r="77" spans="1:3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5"/>
      <c r="S77" s="4"/>
      <c r="T77" s="6"/>
      <c r="U77" s="6"/>
      <c r="V77" s="6"/>
      <c r="W77" s="6"/>
      <c r="X77" s="6"/>
      <c r="Y77" s="6"/>
      <c r="Z77" s="6"/>
      <c r="AA77" s="6"/>
      <c r="AB77" s="6"/>
      <c r="AC77" s="6"/>
      <c r="AD77" s="7"/>
    </row>
    <row r="78" spans="1:3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5"/>
      <c r="S78" s="4"/>
      <c r="T78" s="6"/>
      <c r="U78" s="6"/>
      <c r="V78" s="6"/>
      <c r="W78" s="6"/>
      <c r="X78" s="6"/>
      <c r="Y78" s="6"/>
      <c r="Z78" s="6"/>
      <c r="AA78" s="6"/>
      <c r="AB78" s="6"/>
      <c r="AC78" s="6"/>
      <c r="AD78" s="7"/>
    </row>
    <row r="79" spans="1:3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5"/>
      <c r="S79" s="4"/>
      <c r="T79" s="6"/>
      <c r="U79" s="6"/>
      <c r="V79" s="6"/>
      <c r="W79" s="6"/>
      <c r="X79" s="6"/>
      <c r="Y79" s="6"/>
      <c r="Z79" s="6"/>
      <c r="AA79" s="6"/>
      <c r="AB79" s="6"/>
      <c r="AC79" s="6"/>
      <c r="AD79" s="7"/>
    </row>
    <row r="80" spans="1:3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5"/>
      <c r="S80" s="4"/>
      <c r="T80" s="6"/>
      <c r="U80" s="6"/>
      <c r="V80" s="6"/>
      <c r="W80" s="6"/>
      <c r="X80" s="6"/>
      <c r="Y80" s="6"/>
      <c r="Z80" s="6"/>
      <c r="AA80" s="6"/>
      <c r="AB80" s="6"/>
      <c r="AC80" s="6"/>
      <c r="AD80" s="7"/>
    </row>
    <row r="81" spans="1:3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5"/>
      <c r="S81" s="4"/>
      <c r="T81" s="6"/>
      <c r="U81" s="6"/>
      <c r="V81" s="6"/>
      <c r="W81" s="6"/>
      <c r="X81" s="6"/>
      <c r="Y81" s="6"/>
      <c r="Z81" s="6"/>
      <c r="AA81" s="6"/>
      <c r="AB81" s="6"/>
      <c r="AC81" s="6"/>
      <c r="AD81" s="7"/>
    </row>
    <row r="82" spans="1:3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5"/>
      <c r="S82" s="4"/>
      <c r="T82" s="6"/>
      <c r="U82" s="6"/>
      <c r="V82" s="6"/>
      <c r="W82" s="6"/>
      <c r="X82" s="6"/>
      <c r="Y82" s="6"/>
      <c r="Z82" s="6"/>
      <c r="AA82" s="6"/>
      <c r="AB82" s="6"/>
      <c r="AC82" s="6"/>
      <c r="AD82" s="7"/>
    </row>
    <row r="83" spans="1:3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5"/>
      <c r="S83" s="4"/>
      <c r="T83" s="6"/>
      <c r="U83" s="6"/>
      <c r="V83" s="6"/>
      <c r="W83" s="6"/>
      <c r="X83" s="6"/>
      <c r="Y83" s="6"/>
      <c r="Z83" s="6"/>
      <c r="AA83" s="6"/>
      <c r="AB83" s="6"/>
      <c r="AC83" s="6"/>
      <c r="AD83" s="7"/>
    </row>
    <row r="84" spans="1:3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5"/>
      <c r="S84" s="4"/>
      <c r="T84" s="6"/>
      <c r="U84" s="6"/>
      <c r="V84" s="6"/>
      <c r="W84" s="6"/>
      <c r="X84" s="6"/>
      <c r="Y84" s="6"/>
      <c r="Z84" s="6"/>
      <c r="AA84" s="6"/>
      <c r="AB84" s="6"/>
      <c r="AC84" s="6"/>
      <c r="AD84" s="7"/>
    </row>
    <row r="85" spans="1:3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5"/>
      <c r="S85" s="4"/>
      <c r="T85" s="6"/>
      <c r="U85" s="6"/>
      <c r="V85" s="6"/>
      <c r="W85" s="6"/>
      <c r="X85" s="6"/>
      <c r="Y85" s="6"/>
      <c r="Z85" s="6"/>
      <c r="AA85" s="6"/>
      <c r="AB85" s="6"/>
      <c r="AC85" s="6"/>
      <c r="AD85" s="7"/>
    </row>
    <row r="86" spans="1:3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5"/>
      <c r="S86" s="4"/>
      <c r="T86" s="6"/>
      <c r="U86" s="6"/>
      <c r="V86" s="6"/>
      <c r="W86" s="6"/>
      <c r="X86" s="6"/>
      <c r="Y86" s="6"/>
      <c r="Z86" s="6"/>
      <c r="AA86" s="6"/>
      <c r="AB86" s="6"/>
      <c r="AC86" s="6"/>
      <c r="AD86" s="7"/>
    </row>
    <row r="87" spans="1:3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5"/>
      <c r="S87" s="4"/>
      <c r="T87" s="6"/>
      <c r="U87" s="6"/>
      <c r="V87" s="6"/>
      <c r="W87" s="6"/>
      <c r="X87" s="6"/>
      <c r="Y87" s="6"/>
      <c r="Z87" s="6"/>
      <c r="AA87" s="6"/>
      <c r="AB87" s="6"/>
      <c r="AC87" s="6"/>
      <c r="AD87" s="7"/>
    </row>
    <row r="88" spans="1:3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5"/>
      <c r="S88" s="4"/>
      <c r="T88" s="6"/>
      <c r="U88" s="6"/>
      <c r="V88" s="6"/>
      <c r="W88" s="6"/>
      <c r="X88" s="6"/>
      <c r="Y88" s="6"/>
      <c r="Z88" s="6"/>
      <c r="AA88" s="6"/>
      <c r="AB88" s="6"/>
      <c r="AC88" s="6"/>
      <c r="AD88" s="7"/>
    </row>
    <row r="89" spans="1:3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5"/>
      <c r="S89" s="4"/>
      <c r="T89" s="6"/>
      <c r="U89" s="6"/>
      <c r="V89" s="6"/>
      <c r="W89" s="6"/>
      <c r="X89" s="6"/>
      <c r="Y89" s="6"/>
      <c r="Z89" s="6"/>
      <c r="AA89" s="6"/>
      <c r="AB89" s="6"/>
      <c r="AC89" s="6"/>
      <c r="AD89" s="7"/>
    </row>
    <row r="90" spans="1:3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5"/>
      <c r="S90" s="4"/>
      <c r="T90" s="6"/>
      <c r="U90" s="6"/>
      <c r="V90" s="6"/>
      <c r="W90" s="6"/>
      <c r="X90" s="6"/>
      <c r="Y90" s="6"/>
      <c r="Z90" s="6"/>
      <c r="AA90" s="6"/>
      <c r="AB90" s="6"/>
      <c r="AC90" s="6"/>
      <c r="AD90" s="7"/>
    </row>
    <row r="91" spans="1:3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5"/>
      <c r="S91" s="4"/>
      <c r="T91" s="6"/>
      <c r="U91" s="6"/>
      <c r="V91" s="6"/>
      <c r="W91" s="6"/>
      <c r="X91" s="6"/>
      <c r="Y91" s="6"/>
      <c r="Z91" s="6"/>
      <c r="AA91" s="6"/>
      <c r="AB91" s="6"/>
      <c r="AC91" s="6"/>
      <c r="AD91" s="7"/>
    </row>
    <row r="92" spans="1:3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5"/>
      <c r="S92" s="4"/>
      <c r="T92" s="6"/>
      <c r="U92" s="6"/>
      <c r="V92" s="6"/>
      <c r="W92" s="6"/>
      <c r="X92" s="6"/>
      <c r="Y92" s="6"/>
      <c r="Z92" s="6"/>
      <c r="AA92" s="6"/>
      <c r="AB92" s="6"/>
      <c r="AC92" s="6"/>
      <c r="AD92" s="7"/>
    </row>
    <row r="93" spans="1:3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5"/>
      <c r="S93" s="4"/>
      <c r="T93" s="6"/>
      <c r="U93" s="6"/>
      <c r="V93" s="6"/>
      <c r="W93" s="6"/>
      <c r="X93" s="6"/>
      <c r="Y93" s="6"/>
      <c r="Z93" s="6"/>
      <c r="AA93" s="6"/>
      <c r="AB93" s="6"/>
      <c r="AC93" s="6"/>
      <c r="AD93" s="7"/>
    </row>
    <row r="94" spans="1:3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5"/>
      <c r="S94" s="4"/>
      <c r="T94" s="6"/>
      <c r="U94" s="6"/>
      <c r="V94" s="6"/>
      <c r="W94" s="6"/>
      <c r="X94" s="6"/>
      <c r="Y94" s="6"/>
      <c r="Z94" s="6"/>
      <c r="AA94" s="6"/>
      <c r="AB94" s="6"/>
      <c r="AC94" s="6"/>
      <c r="AD94" s="7"/>
    </row>
    <row r="95" spans="1:3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5"/>
      <c r="S95" s="4"/>
      <c r="T95" s="6"/>
      <c r="U95" s="6"/>
      <c r="V95" s="6"/>
      <c r="W95" s="6"/>
      <c r="X95" s="6"/>
      <c r="Y95" s="6"/>
      <c r="Z95" s="6"/>
      <c r="AA95" s="6"/>
      <c r="AB95" s="6"/>
      <c r="AC95" s="6"/>
      <c r="AD95" s="7"/>
    </row>
    <row r="96" spans="1:3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5"/>
      <c r="S96" s="4"/>
      <c r="T96" s="6"/>
      <c r="U96" s="6"/>
      <c r="V96" s="6"/>
      <c r="W96" s="6"/>
      <c r="X96" s="6"/>
      <c r="Y96" s="6"/>
      <c r="Z96" s="6"/>
      <c r="AA96" s="6"/>
      <c r="AB96" s="6"/>
      <c r="AC96" s="6"/>
      <c r="AD96" s="7"/>
    </row>
    <row r="97" spans="1:3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5"/>
      <c r="S97" s="4"/>
      <c r="T97" s="6"/>
      <c r="U97" s="6"/>
      <c r="V97" s="6"/>
      <c r="W97" s="6"/>
      <c r="X97" s="6"/>
      <c r="Y97" s="6"/>
      <c r="Z97" s="6"/>
      <c r="AA97" s="6"/>
      <c r="AB97" s="6"/>
      <c r="AC97" s="6"/>
      <c r="AD97" s="7"/>
    </row>
    <row r="98" spans="1:3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5"/>
      <c r="S98" s="4"/>
      <c r="T98" s="6"/>
      <c r="U98" s="6"/>
      <c r="V98" s="6"/>
      <c r="W98" s="6"/>
      <c r="X98" s="6"/>
      <c r="Y98" s="6"/>
      <c r="Z98" s="6"/>
      <c r="AA98" s="6"/>
      <c r="AB98" s="6"/>
      <c r="AC98" s="6"/>
      <c r="AD98" s="7"/>
    </row>
    <row r="99" spans="1:3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5"/>
      <c r="S99" s="4"/>
      <c r="T99" s="6"/>
      <c r="U99" s="6"/>
      <c r="V99" s="6"/>
      <c r="W99" s="6"/>
      <c r="X99" s="6"/>
      <c r="Y99" s="6"/>
      <c r="Z99" s="6"/>
      <c r="AA99" s="6"/>
      <c r="AB99" s="6"/>
      <c r="AC99" s="6"/>
      <c r="AD99" s="7"/>
    </row>
    <row r="100" spans="1:3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5"/>
      <c r="S100" s="4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5"/>
      <c r="S101" s="4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7"/>
    </row>
    <row r="102" spans="1:3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5"/>
      <c r="S102" s="4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7"/>
    </row>
    <row r="103" spans="1:3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5"/>
      <c r="S103" s="4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7"/>
    </row>
    <row r="104" spans="1:3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5"/>
      <c r="S104" s="4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5"/>
      <c r="S105" s="4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5"/>
      <c r="S106" s="4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5"/>
      <c r="S107" s="4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5"/>
      <c r="S108" s="4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5"/>
      <c r="S109" s="4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5"/>
      <c r="S110" s="4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5"/>
      <c r="S111" s="4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5"/>
      <c r="S112" s="4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5"/>
      <c r="S113" s="4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5"/>
      <c r="S114" s="4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5"/>
      <c r="S115" s="4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7"/>
    </row>
    <row r="116" spans="1:3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5"/>
      <c r="S116" s="4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7"/>
    </row>
    <row r="117" spans="1:3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5"/>
      <c r="S117" s="4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7"/>
    </row>
    <row r="118" spans="1:3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5"/>
      <c r="S118" s="4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5"/>
      <c r="S119" s="4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5"/>
      <c r="S120" s="4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7"/>
    </row>
    <row r="121" spans="1:3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5"/>
      <c r="S121" s="4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5"/>
      <c r="S122" s="4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5"/>
      <c r="S123" s="4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5"/>
      <c r="S124" s="4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7"/>
    </row>
    <row r="125" spans="1:3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5"/>
      <c r="S125" s="4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5"/>
      <c r="S126" s="4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5"/>
      <c r="S127" s="4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5"/>
      <c r="S128" s="4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5"/>
      <c r="S129" s="4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7"/>
    </row>
    <row r="130" spans="1:3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5"/>
      <c r="S130" s="4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7"/>
    </row>
    <row r="131" spans="1:3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5"/>
      <c r="S131" s="4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7"/>
    </row>
    <row r="132" spans="1:3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5"/>
      <c r="S132" s="4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5"/>
      <c r="S133" s="4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5"/>
      <c r="S134" s="4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5"/>
      <c r="S135" s="4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5"/>
      <c r="S136" s="4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5"/>
      <c r="S137" s="4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5"/>
      <c r="S138" s="4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7"/>
    </row>
    <row r="139" spans="1:3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5"/>
      <c r="S139" s="4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5"/>
      <c r="S140" s="4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5"/>
      <c r="S141" s="4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5"/>
      <c r="S142" s="4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5"/>
      <c r="S143" s="4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7"/>
    </row>
    <row r="144" spans="1:3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5"/>
      <c r="S144" s="4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7"/>
    </row>
    <row r="145" spans="1:3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5"/>
      <c r="S145" s="4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7"/>
    </row>
    <row r="146" spans="1:3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5"/>
      <c r="S146" s="4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7"/>
    </row>
    <row r="147" spans="1:3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5"/>
      <c r="S147" s="4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7"/>
    </row>
    <row r="148" spans="1:3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5"/>
      <c r="S148" s="4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5"/>
      <c r="S149" s="4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5"/>
      <c r="S150" s="4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5"/>
      <c r="S151" s="4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5"/>
      <c r="S152" s="4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0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5"/>
      <c r="S153" s="4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0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5"/>
      <c r="S154" s="4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0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5"/>
      <c r="S155" s="4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0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5"/>
      <c r="S156" s="4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0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5"/>
      <c r="S157" s="4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0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5"/>
      <c r="S158" s="4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0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5"/>
      <c r="S159" s="4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7"/>
    </row>
    <row r="160" spans="1:30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5"/>
      <c r="S160" s="4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7"/>
    </row>
    <row r="161" spans="1:30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5"/>
      <c r="S161" s="4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7"/>
    </row>
    <row r="162" spans="1:30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5"/>
      <c r="S162" s="4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0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5"/>
      <c r="S163" s="4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0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5"/>
      <c r="S164" s="4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0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5"/>
      <c r="S165" s="4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0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5"/>
      <c r="S166" s="4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0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5"/>
      <c r="S167" s="4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0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5"/>
      <c r="S168" s="4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0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5"/>
      <c r="S169" s="4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0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5"/>
      <c r="S170" s="4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0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5"/>
      <c r="S171" s="4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0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5"/>
      <c r="S172" s="4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0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5"/>
      <c r="S173" s="4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7"/>
    </row>
    <row r="174" spans="1:30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5"/>
      <c r="S174" s="4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7"/>
    </row>
    <row r="175" spans="1:30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5"/>
      <c r="S175" s="4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7"/>
    </row>
    <row r="176" spans="1:30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5"/>
      <c r="S176" s="4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0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5"/>
      <c r="S177" s="4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0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5"/>
      <c r="S178" s="4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0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5"/>
      <c r="S179" s="4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0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5"/>
      <c r="S180" s="4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0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5"/>
      <c r="S181" s="4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0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5"/>
      <c r="S182" s="4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0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5"/>
      <c r="S183" s="4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0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5"/>
      <c r="S184" s="4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0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5"/>
      <c r="S185" s="4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0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5"/>
      <c r="S186" s="4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0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5"/>
      <c r="S187" s="4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7"/>
    </row>
    <row r="188" spans="1:30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5"/>
      <c r="S188" s="4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7"/>
    </row>
    <row r="189" spans="1:30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5"/>
      <c r="S189" s="4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7"/>
    </row>
    <row r="190" spans="1:30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5"/>
      <c r="S190" s="4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0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5"/>
      <c r="S191" s="4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0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5"/>
      <c r="S192" s="4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0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5"/>
      <c r="S193" s="4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0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5"/>
      <c r="S194" s="4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0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5"/>
      <c r="S195" s="4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0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5"/>
      <c r="S196" s="4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7"/>
    </row>
    <row r="197" spans="1:30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5"/>
      <c r="S197" s="4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0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5"/>
      <c r="S198" s="4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0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5"/>
      <c r="S199" s="4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0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5"/>
      <c r="S200" s="4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0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5"/>
      <c r="S201" s="4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7"/>
    </row>
    <row r="202" spans="1:30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5"/>
      <c r="S202" s="4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7"/>
    </row>
    <row r="203" spans="1:30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5"/>
      <c r="S203" s="4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7"/>
    </row>
    <row r="204" spans="1:30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5"/>
      <c r="S204" s="4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0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5"/>
      <c r="S205" s="4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0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5"/>
      <c r="S206" s="4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0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5"/>
      <c r="S207" s="4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0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5"/>
      <c r="S208" s="4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0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5"/>
      <c r="S209" s="4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0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5"/>
      <c r="S210" s="4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0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5"/>
      <c r="S211" s="4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0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5"/>
      <c r="S212" s="4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0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5"/>
      <c r="S213" s="4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0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5"/>
      <c r="S214" s="4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0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5"/>
      <c r="S215" s="4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7"/>
    </row>
    <row r="216" spans="1:30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5"/>
      <c r="S216" s="4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7"/>
    </row>
    <row r="217" spans="1:30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5"/>
      <c r="S217" s="4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7"/>
    </row>
    <row r="218" spans="1:30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5"/>
      <c r="S218" s="4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7"/>
    </row>
    <row r="219" spans="1:30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5"/>
      <c r="S219" s="4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7"/>
    </row>
    <row r="220" spans="1:30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5"/>
      <c r="S220" s="4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0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5"/>
      <c r="S221" s="4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0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5"/>
      <c r="S222" s="4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0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5"/>
      <c r="S223" s="4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0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5"/>
      <c r="S224" s="4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0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5"/>
      <c r="S225" s="4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0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5"/>
      <c r="S226" s="4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0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5"/>
      <c r="S227" s="4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0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5"/>
      <c r="S228" s="4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0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5"/>
      <c r="S229" s="4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0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5"/>
      <c r="S230" s="4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0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5"/>
      <c r="S231" s="4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7"/>
    </row>
    <row r="232" spans="1:30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5"/>
      <c r="S232" s="4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7"/>
    </row>
    <row r="233" spans="1:30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5"/>
      <c r="S233" s="4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7"/>
    </row>
    <row r="234" spans="1:30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5"/>
      <c r="S234" s="4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0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5"/>
      <c r="S235" s="4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0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5"/>
      <c r="S236" s="4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0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5"/>
      <c r="S237" s="4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0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5"/>
      <c r="S238" s="4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0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5"/>
      <c r="S239" s="4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0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5"/>
      <c r="S240" s="4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0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5"/>
      <c r="S241" s="4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0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5"/>
      <c r="S242" s="4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0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5"/>
      <c r="S243" s="4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0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5"/>
      <c r="S244" s="4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0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5"/>
      <c r="S245" s="4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7"/>
    </row>
    <row r="246" spans="1:30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5"/>
      <c r="S246" s="4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7"/>
    </row>
    <row r="247" spans="1:30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5"/>
      <c r="S247" s="4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7"/>
    </row>
    <row r="248" spans="1:30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5"/>
      <c r="S248" s="4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0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5"/>
      <c r="S249" s="4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0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5"/>
      <c r="S250" s="4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0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5"/>
      <c r="S251" s="4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0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5"/>
      <c r="S252" s="4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0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5"/>
      <c r="S253" s="4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0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5"/>
      <c r="S254" s="4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0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5"/>
      <c r="S255" s="4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0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5"/>
      <c r="S256" s="4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0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5"/>
      <c r="S257" s="4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0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5"/>
      <c r="S258" s="4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0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5"/>
      <c r="S259" s="4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7"/>
    </row>
    <row r="260" spans="1:30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5"/>
      <c r="S260" s="4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7"/>
    </row>
    <row r="261" spans="1:30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5"/>
      <c r="S261" s="4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7"/>
    </row>
    <row r="262" spans="1:30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5"/>
      <c r="S262" s="4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0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5"/>
      <c r="S263" s="4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0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5"/>
      <c r="S264" s="4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0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5"/>
      <c r="S265" s="4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0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5"/>
      <c r="S266" s="4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0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5"/>
      <c r="S267" s="4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0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5"/>
      <c r="S268" s="4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7"/>
    </row>
    <row r="269" spans="1:30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5"/>
      <c r="S269" s="4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0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5"/>
      <c r="S270" s="4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0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5"/>
      <c r="S271" s="4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0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5"/>
      <c r="S272" s="4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0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5"/>
      <c r="S273" s="4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7"/>
    </row>
    <row r="274" spans="1:30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5"/>
      <c r="S274" s="4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7"/>
    </row>
    <row r="275" spans="1:30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5"/>
      <c r="S275" s="4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7"/>
    </row>
    <row r="276" spans="1:30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5"/>
      <c r="S276" s="4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0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5"/>
      <c r="S277" s="4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0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5"/>
      <c r="S278" s="4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0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5"/>
      <c r="S279" s="4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0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5"/>
      <c r="S280" s="4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0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5"/>
      <c r="S281" s="4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0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5"/>
      <c r="S282" s="4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0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5"/>
      <c r="S283" s="4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0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5"/>
      <c r="S284" s="4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0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5"/>
      <c r="S285" s="4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0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5"/>
      <c r="S286" s="4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0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5"/>
      <c r="S287" s="4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7"/>
    </row>
    <row r="288" spans="1:30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5"/>
      <c r="S288" s="4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7"/>
    </row>
    <row r="289" spans="1:30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5"/>
      <c r="S289" s="4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7"/>
    </row>
    <row r="290" spans="1:30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5"/>
      <c r="S290" s="4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7"/>
    </row>
    <row r="291" spans="1:30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5"/>
      <c r="S291" s="4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7"/>
    </row>
    <row r="292" spans="1:30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5"/>
      <c r="S292" s="4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0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5"/>
      <c r="S293" s="4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0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5"/>
      <c r="S294" s="4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0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5"/>
      <c r="S295" s="4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0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5"/>
      <c r="S296" s="4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0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5"/>
      <c r="S297" s="4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0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5"/>
      <c r="S298" s="4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0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5"/>
      <c r="S299" s="4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0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5"/>
      <c r="S300" s="4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0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5"/>
      <c r="S301" s="4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0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5"/>
      <c r="S302" s="4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0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5"/>
      <c r="S303" s="4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7"/>
    </row>
    <row r="304" spans="1:30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5"/>
      <c r="S304" s="4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7"/>
    </row>
    <row r="305" spans="1:30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5"/>
      <c r="S305" s="4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7"/>
    </row>
    <row r="306" spans="1:30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5"/>
      <c r="S306" s="4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0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5"/>
      <c r="S307" s="4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0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5"/>
      <c r="S308" s="4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0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5"/>
      <c r="S309" s="4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0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5"/>
      <c r="S310" s="4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0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5"/>
      <c r="S311" s="4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0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5"/>
      <c r="S312" s="4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0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5"/>
      <c r="S313" s="4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0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5"/>
      <c r="S314" s="4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0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5"/>
      <c r="S315" s="4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0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5"/>
      <c r="S316" s="4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0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5"/>
      <c r="S317" s="4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7"/>
    </row>
    <row r="318" spans="1:30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5"/>
      <c r="S318" s="4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7"/>
    </row>
    <row r="319" spans="1:30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5"/>
      <c r="S319" s="4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7"/>
    </row>
    <row r="320" spans="1:30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5"/>
      <c r="S320" s="4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0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5"/>
      <c r="S321" s="4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0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5"/>
      <c r="S322" s="4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0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5"/>
      <c r="S323" s="4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0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5"/>
      <c r="S324" s="4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0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5"/>
      <c r="S325" s="4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0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5"/>
      <c r="S326" s="4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0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5"/>
      <c r="S327" s="4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0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5"/>
      <c r="S328" s="4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0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5"/>
      <c r="S329" s="4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0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5"/>
      <c r="S330" s="4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0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5"/>
      <c r="S331" s="4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7"/>
    </row>
    <row r="332" spans="1:30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5"/>
      <c r="S332" s="4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7"/>
    </row>
    <row r="333" spans="1:30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5"/>
      <c r="S333" s="4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7"/>
    </row>
    <row r="334" spans="1:30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5"/>
      <c r="S334" s="4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0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5"/>
      <c r="S335" s="4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0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5"/>
      <c r="S336" s="4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0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5"/>
      <c r="S337" s="4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0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5"/>
      <c r="S338" s="4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0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5"/>
      <c r="S339" s="4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0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5"/>
      <c r="S340" s="4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7"/>
    </row>
    <row r="341" spans="1:30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5"/>
      <c r="S341" s="4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0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5"/>
      <c r="S342" s="4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0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5"/>
      <c r="S343" s="4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0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5"/>
      <c r="S344" s="4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0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5"/>
      <c r="S345" s="4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7"/>
    </row>
    <row r="346" spans="1:30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5"/>
      <c r="S346" s="4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7"/>
    </row>
    <row r="347" spans="1:30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5"/>
      <c r="S347" s="4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7"/>
    </row>
    <row r="348" spans="1:30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5"/>
      <c r="S348" s="4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7"/>
    </row>
    <row r="349" spans="1:30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5"/>
      <c r="S349" s="4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7"/>
    </row>
    <row r="350" spans="1:30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5"/>
      <c r="S350" s="4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7"/>
    </row>
    <row r="351" spans="1:30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5"/>
      <c r="S351" s="4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0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5"/>
      <c r="S352" s="4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0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5"/>
      <c r="S353" s="4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0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5"/>
      <c r="S354" s="4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0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5"/>
      <c r="S355" s="4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0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5"/>
      <c r="S356" s="4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0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5"/>
      <c r="S357" s="4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0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5"/>
      <c r="S358" s="4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0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5"/>
      <c r="S359" s="4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7"/>
    </row>
    <row r="360" spans="1:30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5"/>
      <c r="S360" s="4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7"/>
    </row>
    <row r="361" spans="1:30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5"/>
      <c r="S361" s="4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7"/>
    </row>
    <row r="362" spans="1:30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5"/>
      <c r="S362" s="4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7"/>
    </row>
    <row r="363" spans="1:30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5"/>
      <c r="S363" s="4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7"/>
    </row>
    <row r="364" spans="1:30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5"/>
      <c r="S364" s="4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7"/>
    </row>
    <row r="365" spans="1:30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5"/>
      <c r="S365" s="4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7"/>
    </row>
    <row r="366" spans="1:30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5"/>
      <c r="S366" s="4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7"/>
    </row>
    <row r="367" spans="1:30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5"/>
      <c r="S367" s="4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7"/>
    </row>
    <row r="368" spans="1:30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5"/>
      <c r="S368" s="4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7"/>
    </row>
    <row r="369" spans="1:30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5"/>
      <c r="S369" s="4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7"/>
    </row>
    <row r="370" spans="1:30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5"/>
      <c r="S370" s="4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7"/>
    </row>
    <row r="371" spans="1:30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5"/>
      <c r="S371" s="4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7"/>
    </row>
    <row r="372" spans="1:30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5"/>
      <c r="S372" s="4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7"/>
    </row>
    <row r="373" spans="1:30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5"/>
      <c r="S373" s="4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7"/>
    </row>
    <row r="374" spans="1:30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5"/>
      <c r="S374" s="4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7"/>
    </row>
    <row r="375" spans="1:30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5"/>
      <c r="S375" s="4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7"/>
    </row>
    <row r="376" spans="1:30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5"/>
      <c r="S376" s="4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7"/>
    </row>
    <row r="377" spans="1:30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5"/>
      <c r="S377" s="4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7"/>
    </row>
    <row r="378" spans="1:30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5"/>
      <c r="S378" s="4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7"/>
    </row>
    <row r="379" spans="1:30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5"/>
      <c r="S379" s="4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7"/>
    </row>
    <row r="380" spans="1:30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5"/>
      <c r="S380" s="4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7"/>
    </row>
    <row r="381" spans="1:30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5"/>
      <c r="S381" s="4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7"/>
    </row>
    <row r="382" spans="1:30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5"/>
      <c r="S382" s="4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7"/>
    </row>
    <row r="383" spans="1:30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5"/>
      <c r="S383" s="4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7"/>
    </row>
    <row r="384" spans="1:30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5"/>
      <c r="S384" s="4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7"/>
    </row>
    <row r="385" spans="1:30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5"/>
      <c r="S385" s="4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7"/>
    </row>
    <row r="386" spans="1:30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5"/>
      <c r="S386" s="4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7"/>
    </row>
    <row r="387" spans="1:30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5"/>
      <c r="S387" s="4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7"/>
    </row>
    <row r="388" spans="1:30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5"/>
      <c r="S388" s="4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7"/>
    </row>
    <row r="389" spans="1:30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5"/>
      <c r="S389" s="4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7"/>
    </row>
    <row r="390" spans="1:30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5"/>
      <c r="S390" s="4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7"/>
    </row>
    <row r="391" spans="1:30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5"/>
      <c r="S391" s="4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7"/>
    </row>
    <row r="392" spans="1:30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5"/>
      <c r="S392" s="4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7"/>
    </row>
    <row r="393" spans="1:30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5"/>
      <c r="S393" s="4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7"/>
    </row>
    <row r="394" spans="1:30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5"/>
      <c r="S394" s="4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7"/>
    </row>
    <row r="395" spans="1:30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5"/>
      <c r="S395" s="4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7"/>
    </row>
    <row r="396" spans="1:30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5"/>
      <c r="S396" s="4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7"/>
    </row>
    <row r="397" spans="1:30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5"/>
      <c r="S397" s="4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7"/>
    </row>
    <row r="398" spans="1:30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5"/>
      <c r="S398" s="4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7"/>
    </row>
    <row r="399" spans="1:30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5"/>
      <c r="S399" s="4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7"/>
    </row>
    <row r="400" spans="1:30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5"/>
      <c r="S400" s="4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7"/>
    </row>
    <row r="401" spans="1:30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5"/>
      <c r="S401" s="4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7"/>
    </row>
    <row r="402" spans="1:30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5"/>
      <c r="S402" s="4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7"/>
    </row>
    <row r="403" spans="1:30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5"/>
      <c r="S403" s="4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7"/>
    </row>
    <row r="404" spans="1:30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5"/>
      <c r="S404" s="4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7"/>
    </row>
    <row r="405" spans="1:30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5"/>
      <c r="S405" s="4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7"/>
    </row>
    <row r="406" spans="1:30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5"/>
      <c r="S406" s="4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7"/>
    </row>
    <row r="407" spans="1:30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5"/>
      <c r="S407" s="4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7"/>
    </row>
    <row r="408" spans="1:30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5"/>
      <c r="S408" s="4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7"/>
    </row>
    <row r="409" spans="1:30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5"/>
      <c r="S409" s="4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7"/>
    </row>
    <row r="410" spans="1:30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5"/>
      <c r="S410" s="4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7"/>
    </row>
    <row r="411" spans="1:30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5"/>
      <c r="S411" s="4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7"/>
    </row>
    <row r="412" spans="1:30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5"/>
      <c r="S412" s="4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7"/>
    </row>
    <row r="413" spans="1:30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5"/>
      <c r="S413" s="4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7"/>
    </row>
    <row r="414" spans="1:30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5"/>
      <c r="S414" s="4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7"/>
    </row>
    <row r="415" spans="1:30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5"/>
      <c r="S415" s="4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7"/>
    </row>
    <row r="416" spans="1:30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5"/>
      <c r="S416" s="4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7"/>
    </row>
    <row r="417" spans="1:48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5"/>
      <c r="S417" s="4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7"/>
    </row>
    <row r="418" spans="1:48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5"/>
      <c r="S418" s="4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7"/>
    </row>
    <row r="419" spans="1:48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5"/>
      <c r="S419" s="4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7"/>
    </row>
    <row r="420" spans="1:48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5"/>
      <c r="S420" s="4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7"/>
    </row>
    <row r="421" spans="1:48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5"/>
      <c r="S421" s="4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7"/>
    </row>
    <row r="422" spans="1:48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5"/>
      <c r="S422" s="4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7"/>
    </row>
    <row r="423" spans="1:48" s="3" customForma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5"/>
      <c r="S423" s="4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7"/>
      <c r="AE423" s="4"/>
      <c r="AF423" s="4"/>
      <c r="AG423" s="63"/>
      <c r="AH423" s="63"/>
      <c r="AI423" s="63"/>
      <c r="AJ423" s="63"/>
      <c r="AK423" s="63"/>
      <c r="AL423" s="63"/>
      <c r="AM423" s="63"/>
      <c r="AN423" s="63"/>
      <c r="AO423" s="63"/>
      <c r="AP423" s="63"/>
      <c r="AQ423" s="63"/>
      <c r="AR423" s="63"/>
      <c r="AS423" s="63"/>
      <c r="AT423" s="63"/>
      <c r="AU423" s="63"/>
      <c r="AV423" s="63"/>
    </row>
    <row r="424" spans="1:48" s="3" customForma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5"/>
      <c r="S424" s="4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7"/>
      <c r="AE424" s="4"/>
      <c r="AF424" s="4"/>
      <c r="AG424" s="63"/>
      <c r="AH424" s="63"/>
      <c r="AI424" s="63"/>
      <c r="AJ424" s="63"/>
      <c r="AK424" s="63"/>
      <c r="AL424" s="63"/>
      <c r="AM424" s="63"/>
      <c r="AN424" s="63"/>
      <c r="AO424" s="63"/>
      <c r="AP424" s="63"/>
      <c r="AQ424" s="63"/>
      <c r="AR424" s="63"/>
      <c r="AS424" s="63"/>
      <c r="AT424" s="63"/>
      <c r="AU424" s="63"/>
      <c r="AV424" s="63"/>
    </row>
    <row r="425" spans="1:48" s="3" customForma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5"/>
      <c r="S425" s="4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7"/>
      <c r="AE425" s="4"/>
      <c r="AF425" s="4"/>
      <c r="AG425" s="63"/>
      <c r="AH425" s="63"/>
      <c r="AI425" s="63"/>
      <c r="AJ425" s="63"/>
      <c r="AK425" s="63"/>
      <c r="AL425" s="63"/>
      <c r="AM425" s="63"/>
      <c r="AN425" s="63"/>
      <c r="AO425" s="63"/>
      <c r="AP425" s="63"/>
      <c r="AQ425" s="63"/>
      <c r="AR425" s="63"/>
      <c r="AS425" s="63"/>
      <c r="AT425" s="63"/>
      <c r="AU425" s="63"/>
      <c r="AV425" s="63"/>
    </row>
    <row r="426" spans="1:48" s="3" customForma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5"/>
      <c r="S426" s="4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7"/>
      <c r="AE426" s="4"/>
      <c r="AF426" s="4"/>
      <c r="AG426" s="63"/>
      <c r="AH426" s="63"/>
      <c r="AI426" s="63"/>
      <c r="AJ426" s="63"/>
      <c r="AK426" s="63"/>
      <c r="AL426" s="63"/>
      <c r="AM426" s="63"/>
      <c r="AN426" s="63"/>
      <c r="AO426" s="63"/>
      <c r="AP426" s="63"/>
      <c r="AQ426" s="63"/>
      <c r="AR426" s="63"/>
      <c r="AS426" s="63"/>
      <c r="AT426" s="63"/>
      <c r="AU426" s="63"/>
      <c r="AV426" s="63"/>
    </row>
    <row r="427" spans="1:48" s="3" customForma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5"/>
      <c r="S427" s="4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7"/>
      <c r="AE427" s="4"/>
      <c r="AF427" s="4"/>
      <c r="AG427" s="63"/>
      <c r="AH427" s="63"/>
      <c r="AI427" s="63"/>
      <c r="AJ427" s="63"/>
      <c r="AK427" s="63"/>
      <c r="AL427" s="63"/>
      <c r="AM427" s="63"/>
      <c r="AN427" s="63"/>
      <c r="AO427" s="63"/>
      <c r="AP427" s="63"/>
      <c r="AQ427" s="63"/>
      <c r="AR427" s="63"/>
      <c r="AS427" s="63"/>
      <c r="AT427" s="63"/>
      <c r="AU427" s="63"/>
      <c r="AV427" s="63"/>
    </row>
    <row r="428" spans="1:48" s="3" customForma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5"/>
      <c r="S428" s="4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7"/>
      <c r="AE428" s="4"/>
      <c r="AF428" s="4"/>
      <c r="AG428" s="63"/>
      <c r="AH428" s="63"/>
      <c r="AI428" s="63"/>
      <c r="AJ428" s="63"/>
      <c r="AK428" s="63"/>
      <c r="AL428" s="63"/>
      <c r="AM428" s="63"/>
      <c r="AN428" s="63"/>
      <c r="AO428" s="63"/>
      <c r="AP428" s="63"/>
      <c r="AQ428" s="63"/>
      <c r="AR428" s="63"/>
      <c r="AS428" s="63"/>
      <c r="AT428" s="63"/>
      <c r="AU428" s="63"/>
      <c r="AV428" s="63"/>
    </row>
    <row r="429" spans="1:48" s="3" customForma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5"/>
      <c r="S429" s="4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7"/>
      <c r="AE429" s="4"/>
      <c r="AF429" s="4"/>
      <c r="AG429" s="63"/>
      <c r="AH429" s="63"/>
      <c r="AI429" s="63"/>
      <c r="AJ429" s="63"/>
      <c r="AK429" s="63"/>
      <c r="AL429" s="63"/>
      <c r="AM429" s="63"/>
      <c r="AN429" s="63"/>
      <c r="AO429" s="63"/>
      <c r="AP429" s="63"/>
      <c r="AQ429" s="63"/>
      <c r="AR429" s="63"/>
      <c r="AS429" s="63"/>
      <c r="AT429" s="63"/>
      <c r="AU429" s="63"/>
      <c r="AV429" s="63"/>
    </row>
    <row r="430" spans="1:48" s="3" customForma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5"/>
      <c r="S430" s="4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7"/>
      <c r="AE430" s="4"/>
      <c r="AF430" s="4"/>
      <c r="AG430" s="63"/>
      <c r="AH430" s="63"/>
      <c r="AI430" s="63"/>
      <c r="AJ430" s="63"/>
      <c r="AK430" s="63"/>
      <c r="AL430" s="63"/>
      <c r="AM430" s="63"/>
      <c r="AN430" s="63"/>
      <c r="AO430" s="63"/>
      <c r="AP430" s="63"/>
      <c r="AQ430" s="63"/>
      <c r="AR430" s="63"/>
      <c r="AS430" s="63"/>
      <c r="AT430" s="63"/>
      <c r="AU430" s="63"/>
      <c r="AV430" s="63"/>
    </row>
    <row r="431" spans="1:48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5"/>
      <c r="S431" s="4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7"/>
    </row>
    <row r="432" spans="1:48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5"/>
      <c r="S432" s="4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7"/>
    </row>
    <row r="433" spans="1:30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5"/>
      <c r="S433" s="4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7"/>
    </row>
    <row r="434" spans="1:30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5"/>
      <c r="S434" s="4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7"/>
    </row>
    <row r="435" spans="1:30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5"/>
      <c r="S435" s="4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7"/>
    </row>
    <row r="436" spans="1:30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5"/>
      <c r="S436" s="4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7"/>
    </row>
    <row r="437" spans="1:30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5"/>
      <c r="S437" s="4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7"/>
    </row>
    <row r="438" spans="1:30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5"/>
      <c r="S438" s="4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7"/>
    </row>
    <row r="439" spans="1:30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5"/>
      <c r="S439" s="4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7"/>
    </row>
    <row r="440" spans="1:30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5"/>
      <c r="S440" s="4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7"/>
    </row>
    <row r="441" spans="1:30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5"/>
      <c r="S441" s="4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7"/>
    </row>
    <row r="442" spans="1:30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5"/>
      <c r="S442" s="4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7"/>
    </row>
    <row r="443" spans="1:30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5"/>
      <c r="S443" s="4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7"/>
    </row>
    <row r="444" spans="1:30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5"/>
      <c r="S444" s="4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7"/>
    </row>
    <row r="445" spans="1:30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5"/>
      <c r="S445" s="4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7"/>
    </row>
    <row r="446" spans="1:30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5"/>
      <c r="S446" s="4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7"/>
    </row>
    <row r="447" spans="1:30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5"/>
      <c r="S447" s="4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7"/>
    </row>
    <row r="448" spans="1:30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5"/>
      <c r="S448" s="4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7"/>
    </row>
    <row r="449" spans="1:30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5"/>
      <c r="S449" s="4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7"/>
    </row>
    <row r="450" spans="1:30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5"/>
      <c r="S450" s="4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7"/>
    </row>
    <row r="451" spans="1:30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5"/>
      <c r="S451" s="4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7"/>
    </row>
    <row r="452" spans="1:30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5"/>
      <c r="S452" s="4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7"/>
    </row>
    <row r="453" spans="1:30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5"/>
      <c r="S453" s="4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7"/>
    </row>
    <row r="454" spans="1:30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5"/>
      <c r="S454" s="4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7"/>
    </row>
    <row r="455" spans="1:30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5"/>
      <c r="S455" s="4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7"/>
    </row>
    <row r="456" spans="1:30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5"/>
      <c r="S456" s="4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7"/>
    </row>
    <row r="457" spans="1:30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5"/>
      <c r="S457" s="4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7"/>
    </row>
    <row r="458" spans="1:30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5"/>
      <c r="S458" s="4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7"/>
    </row>
    <row r="459" spans="1:30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5"/>
      <c r="S459" s="4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7"/>
    </row>
    <row r="460" spans="1:30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5"/>
      <c r="S460" s="4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7"/>
    </row>
    <row r="461" spans="1:30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5"/>
      <c r="S461" s="4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7"/>
    </row>
    <row r="462" spans="1:30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5"/>
      <c r="S462" s="4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7"/>
    </row>
    <row r="463" spans="1:30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5"/>
      <c r="S463" s="4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7"/>
    </row>
    <row r="464" spans="1:30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5"/>
      <c r="S464" s="4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7"/>
    </row>
    <row r="465" spans="1:30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5"/>
      <c r="S465" s="4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7"/>
    </row>
    <row r="466" spans="1:30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5"/>
      <c r="S466" s="4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7"/>
    </row>
    <row r="467" spans="1:30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5"/>
      <c r="S467" s="4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7"/>
    </row>
    <row r="468" spans="1:30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5"/>
      <c r="S468" s="4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7"/>
    </row>
    <row r="469" spans="1:30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5"/>
      <c r="S469" s="4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7"/>
    </row>
    <row r="470" spans="1:30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5"/>
      <c r="S470" s="4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7"/>
    </row>
    <row r="471" spans="1:30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5"/>
      <c r="S471" s="4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7"/>
    </row>
    <row r="472" spans="1:30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5"/>
      <c r="S472" s="4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7"/>
    </row>
    <row r="473" spans="1:30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5"/>
      <c r="S473" s="4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7"/>
    </row>
    <row r="474" spans="1:30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5"/>
      <c r="S474" s="4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7"/>
    </row>
    <row r="475" spans="1:30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5"/>
      <c r="S475" s="4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7"/>
    </row>
    <row r="476" spans="1:30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5"/>
      <c r="S476" s="4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7"/>
    </row>
    <row r="477" spans="1:30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5"/>
      <c r="S477" s="4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7"/>
    </row>
    <row r="478" spans="1:30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5"/>
      <c r="S478" s="4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7"/>
    </row>
    <row r="479" spans="1:30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5"/>
      <c r="S479" s="4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7"/>
    </row>
    <row r="480" spans="1:30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5"/>
      <c r="S480" s="4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7"/>
    </row>
    <row r="481" spans="1:30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5"/>
      <c r="S481" s="4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7"/>
    </row>
    <row r="482" spans="1:30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5"/>
      <c r="S482" s="4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7"/>
    </row>
    <row r="483" spans="1:30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5"/>
      <c r="S483" s="4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7"/>
    </row>
    <row r="484" spans="1:30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5"/>
      <c r="S484" s="4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7"/>
    </row>
    <row r="485" spans="1:30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5"/>
      <c r="S485" s="4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7"/>
    </row>
    <row r="486" spans="1:30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5"/>
      <c r="S486" s="4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7"/>
    </row>
    <row r="487" spans="1:30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5"/>
      <c r="S487" s="4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7"/>
    </row>
    <row r="488" spans="1:30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5"/>
      <c r="S488" s="4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7"/>
    </row>
    <row r="489" spans="1:30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5"/>
      <c r="S489" s="4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7"/>
    </row>
    <row r="490" spans="1:30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5"/>
      <c r="S490" s="4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7"/>
    </row>
    <row r="491" spans="1:30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5"/>
      <c r="S491" s="4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7"/>
    </row>
    <row r="492" spans="1:30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5"/>
      <c r="S492" s="4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7"/>
    </row>
    <row r="493" spans="1:30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5"/>
      <c r="S493" s="4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7"/>
    </row>
    <row r="494" spans="1:30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5"/>
      <c r="S494" s="4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7"/>
    </row>
    <row r="495" spans="1:30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5"/>
      <c r="S495" s="4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7"/>
    </row>
    <row r="496" spans="1:30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5"/>
      <c r="S496" s="4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7"/>
    </row>
    <row r="497" spans="1:30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5"/>
      <c r="S497" s="4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7"/>
    </row>
    <row r="498" spans="1:30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5"/>
      <c r="S498" s="4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7"/>
    </row>
    <row r="499" spans="1:30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5"/>
      <c r="S499" s="4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7"/>
    </row>
    <row r="500" spans="1:30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5"/>
      <c r="S500" s="4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7"/>
    </row>
    <row r="501" spans="1:30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5"/>
      <c r="S501" s="4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7"/>
    </row>
    <row r="502" spans="1:30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5"/>
      <c r="S502" s="4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7"/>
    </row>
    <row r="503" spans="1:30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5"/>
      <c r="S503" s="4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7"/>
    </row>
    <row r="504" spans="1:30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5"/>
      <c r="S504" s="4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7"/>
    </row>
    <row r="505" spans="1:30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5"/>
      <c r="S505" s="4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7"/>
    </row>
    <row r="506" spans="1:30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5"/>
      <c r="S506" s="4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7"/>
    </row>
    <row r="507" spans="1:30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5"/>
      <c r="S507" s="4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7"/>
    </row>
    <row r="508" spans="1:30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5"/>
      <c r="S508" s="4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7"/>
    </row>
    <row r="509" spans="1:30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5"/>
      <c r="S509" s="4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7"/>
    </row>
    <row r="510" spans="1:30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5"/>
      <c r="S510" s="4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7"/>
    </row>
    <row r="511" spans="1:30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5"/>
      <c r="S511" s="4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7"/>
    </row>
    <row r="512" spans="1:30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5"/>
      <c r="S512" s="4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7"/>
    </row>
    <row r="513" spans="1:30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5"/>
      <c r="S513" s="4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7"/>
    </row>
    <row r="514" spans="1:30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5"/>
      <c r="S514" s="4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7"/>
    </row>
    <row r="515" spans="1:30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5"/>
      <c r="S515" s="4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7"/>
    </row>
    <row r="516" spans="1:30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5"/>
      <c r="S516" s="4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7"/>
    </row>
    <row r="517" spans="1:30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5"/>
      <c r="S517" s="4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7"/>
    </row>
    <row r="518" spans="1:30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5"/>
      <c r="S518" s="4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7"/>
    </row>
    <row r="519" spans="1:30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5"/>
      <c r="S519" s="4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7"/>
    </row>
    <row r="520" spans="1:30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5"/>
      <c r="S520" s="4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7"/>
    </row>
    <row r="521" spans="1:30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5"/>
      <c r="S521" s="4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7"/>
    </row>
    <row r="522" spans="1:30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5"/>
      <c r="S522" s="4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7"/>
    </row>
    <row r="523" spans="1:30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5"/>
      <c r="S523" s="4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7"/>
    </row>
    <row r="524" spans="1:30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5"/>
      <c r="S524" s="4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7"/>
    </row>
    <row r="525" spans="1:30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5"/>
      <c r="S525" s="4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7"/>
    </row>
    <row r="526" spans="1:30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5"/>
      <c r="S526" s="4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7"/>
    </row>
    <row r="527" spans="1:30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5"/>
      <c r="S527" s="4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7"/>
    </row>
    <row r="528" spans="1:30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5"/>
      <c r="S528" s="4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7"/>
    </row>
    <row r="529" spans="1:30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5"/>
      <c r="S529" s="4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7"/>
    </row>
    <row r="530" spans="1:30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5"/>
      <c r="S530" s="4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7"/>
    </row>
    <row r="531" spans="1:30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5"/>
      <c r="S531" s="4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7"/>
    </row>
    <row r="532" spans="1:30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5"/>
      <c r="S532" s="4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7"/>
    </row>
    <row r="533" spans="1:30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5"/>
      <c r="S533" s="4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7"/>
    </row>
    <row r="534" spans="1:30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5"/>
      <c r="S534" s="4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7"/>
    </row>
    <row r="535" spans="1:30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5"/>
      <c r="S535" s="4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7"/>
    </row>
    <row r="536" spans="1:30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5"/>
      <c r="S536" s="4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7"/>
    </row>
    <row r="537" spans="1:30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5"/>
      <c r="S537" s="4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7"/>
    </row>
    <row r="538" spans="1:30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5"/>
      <c r="S538" s="4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7"/>
    </row>
    <row r="539" spans="1:30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5"/>
      <c r="S539" s="4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7"/>
    </row>
    <row r="540" spans="1:30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5"/>
      <c r="S540" s="4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7"/>
    </row>
    <row r="541" spans="1:30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5"/>
      <c r="S541" s="4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7"/>
    </row>
    <row r="542" spans="1:30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5"/>
      <c r="S542" s="4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7"/>
    </row>
    <row r="543" spans="1:30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5"/>
      <c r="S543" s="4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7"/>
    </row>
    <row r="544" spans="1:30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5"/>
      <c r="S544" s="4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7"/>
    </row>
    <row r="545" spans="1:30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5"/>
      <c r="S545" s="4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7"/>
    </row>
    <row r="546" spans="1:30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5"/>
      <c r="S546" s="4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7"/>
    </row>
    <row r="547" spans="1:30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5"/>
      <c r="S547" s="4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7"/>
    </row>
    <row r="548" spans="1:30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5"/>
      <c r="S548" s="4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7"/>
    </row>
    <row r="549" spans="1:30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5"/>
      <c r="S549" s="4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7"/>
    </row>
    <row r="550" spans="1:30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5"/>
      <c r="S550" s="4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7"/>
    </row>
    <row r="551" spans="1:30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5"/>
      <c r="S551" s="4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7"/>
    </row>
    <row r="552" spans="1:30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5"/>
      <c r="S552" s="4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7"/>
    </row>
    <row r="553" spans="1:30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5"/>
      <c r="S553" s="4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7"/>
    </row>
    <row r="554" spans="1:30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5"/>
      <c r="S554" s="4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7"/>
    </row>
    <row r="555" spans="1:30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5"/>
      <c r="S555" s="4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7"/>
    </row>
    <row r="556" spans="1:30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5"/>
      <c r="S556" s="4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7"/>
    </row>
    <row r="557" spans="1:30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5"/>
      <c r="S557" s="4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7"/>
    </row>
    <row r="558" spans="1:30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5"/>
      <c r="S558" s="4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7"/>
    </row>
    <row r="559" spans="1:30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5"/>
      <c r="S559" s="4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7"/>
    </row>
    <row r="560" spans="1:30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5"/>
      <c r="S560" s="4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7"/>
    </row>
    <row r="561" spans="1:30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5"/>
      <c r="S561" s="4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7"/>
    </row>
    <row r="562" spans="1:30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5"/>
      <c r="S562" s="4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7"/>
    </row>
    <row r="563" spans="1:30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5"/>
      <c r="S563" s="4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7"/>
    </row>
    <row r="564" spans="1:30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5"/>
      <c r="S564" s="4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7"/>
    </row>
    <row r="565" spans="1:30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5"/>
      <c r="S565" s="4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7"/>
    </row>
    <row r="566" spans="1:30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5"/>
      <c r="S566" s="4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7"/>
    </row>
    <row r="567" spans="1:30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5"/>
      <c r="S567" s="4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7"/>
    </row>
    <row r="568" spans="1:30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5"/>
      <c r="S568" s="4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7"/>
    </row>
    <row r="569" spans="1:30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5"/>
      <c r="S569" s="4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7"/>
    </row>
    <row r="570" spans="1:30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5"/>
      <c r="S570" s="4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7"/>
    </row>
    <row r="571" spans="1:30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5"/>
      <c r="S571" s="4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7"/>
    </row>
    <row r="572" spans="1:30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5"/>
      <c r="S572" s="4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7"/>
    </row>
    <row r="573" spans="1:30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5"/>
      <c r="S573" s="4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7"/>
    </row>
    <row r="574" spans="1:30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5"/>
      <c r="S574" s="4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7"/>
    </row>
    <row r="575" spans="1:30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5"/>
      <c r="S575" s="4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7"/>
    </row>
    <row r="576" spans="1:30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5"/>
      <c r="S576" s="4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7"/>
    </row>
    <row r="577" spans="1:30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5"/>
      <c r="S577" s="4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7"/>
    </row>
    <row r="578" spans="1:30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5"/>
      <c r="S578" s="4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7"/>
    </row>
    <row r="579" spans="1:30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5"/>
      <c r="S579" s="4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7"/>
    </row>
    <row r="580" spans="1:30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5"/>
      <c r="S580" s="4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7"/>
    </row>
    <row r="581" spans="1:30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5"/>
      <c r="S581" s="4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7"/>
    </row>
    <row r="582" spans="1:30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5"/>
      <c r="S582" s="4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7"/>
    </row>
    <row r="583" spans="1:30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5"/>
      <c r="S583" s="4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7"/>
    </row>
    <row r="584" spans="1:30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5"/>
      <c r="S584" s="4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7"/>
    </row>
    <row r="585" spans="1:30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5"/>
      <c r="S585" s="4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7"/>
    </row>
    <row r="586" spans="1:30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5"/>
      <c r="S586" s="4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7"/>
    </row>
    <row r="587" spans="1:30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5"/>
      <c r="S587" s="4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7"/>
    </row>
    <row r="588" spans="1:30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5"/>
      <c r="S588" s="4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7"/>
    </row>
    <row r="589" spans="1:30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5"/>
      <c r="S589" s="4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7"/>
    </row>
    <row r="590" spans="1:30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5"/>
      <c r="S590" s="4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7"/>
    </row>
    <row r="591" spans="1:30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5"/>
      <c r="S591" s="4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7"/>
    </row>
    <row r="592" spans="1:30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5"/>
      <c r="S592" s="4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7"/>
    </row>
    <row r="593" spans="1:30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5"/>
      <c r="S593" s="4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7"/>
    </row>
    <row r="594" spans="1:30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5"/>
      <c r="S594" s="4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7"/>
    </row>
    <row r="595" spans="1:30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5"/>
      <c r="S595" s="4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7"/>
    </row>
    <row r="596" spans="1:30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5"/>
      <c r="S596" s="4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7"/>
    </row>
    <row r="597" spans="1:30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5"/>
      <c r="S597" s="4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7"/>
    </row>
    <row r="598" spans="1:30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5"/>
      <c r="S598" s="4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7"/>
    </row>
    <row r="599" spans="1:30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5"/>
      <c r="S599" s="4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7"/>
    </row>
    <row r="600" spans="1:30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5"/>
      <c r="S600" s="4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7"/>
    </row>
    <row r="601" spans="1:30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5"/>
      <c r="S601" s="4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7"/>
    </row>
    <row r="602" spans="1:30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5"/>
      <c r="S602" s="4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7"/>
    </row>
    <row r="603" spans="1:30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5"/>
      <c r="S603" s="4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7"/>
    </row>
    <row r="604" spans="1:30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5"/>
      <c r="S604" s="4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7"/>
    </row>
    <row r="605" spans="1:30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5"/>
      <c r="S605" s="4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7"/>
    </row>
    <row r="606" spans="1:30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5"/>
      <c r="S606" s="4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7"/>
    </row>
    <row r="607" spans="1:30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5"/>
      <c r="S607" s="4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7"/>
    </row>
    <row r="608" spans="1:30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5"/>
      <c r="S608" s="4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7"/>
    </row>
    <row r="609" spans="1:30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5"/>
      <c r="S609" s="4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7"/>
    </row>
    <row r="610" spans="1:30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5"/>
      <c r="S610" s="4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7"/>
    </row>
    <row r="611" spans="1:30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5"/>
      <c r="S611" s="4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7"/>
    </row>
    <row r="612" spans="1:30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5"/>
      <c r="S612" s="4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7"/>
    </row>
    <row r="613" spans="1:30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5"/>
      <c r="S613" s="4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7"/>
    </row>
    <row r="614" spans="1:30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5"/>
      <c r="S614" s="4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7"/>
    </row>
    <row r="615" spans="1:30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5"/>
      <c r="S615" s="4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7"/>
    </row>
    <row r="616" spans="1:30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5"/>
      <c r="S616" s="4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7"/>
    </row>
    <row r="617" spans="1:30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5"/>
      <c r="S617" s="4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7"/>
    </row>
    <row r="618" spans="1:30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5"/>
      <c r="S618" s="4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7"/>
    </row>
    <row r="619" spans="1:30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5"/>
      <c r="S619" s="4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7"/>
    </row>
    <row r="620" spans="1:30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5"/>
      <c r="S620" s="4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7"/>
    </row>
    <row r="621" spans="1:30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5"/>
      <c r="S621" s="4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7"/>
    </row>
    <row r="622" spans="1:30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5"/>
      <c r="S622" s="4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7"/>
    </row>
    <row r="623" spans="1:30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5"/>
      <c r="S623" s="4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7"/>
    </row>
    <row r="624" spans="1:30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5"/>
      <c r="S624" s="4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7"/>
    </row>
    <row r="625" spans="1:30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5"/>
      <c r="S625" s="4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7"/>
    </row>
    <row r="626" spans="1:30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5"/>
      <c r="S626" s="4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7"/>
    </row>
    <row r="627" spans="1:30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5"/>
      <c r="S627" s="4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7"/>
    </row>
    <row r="628" spans="1:30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5"/>
      <c r="S628" s="4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7"/>
    </row>
    <row r="629" spans="1:30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5"/>
      <c r="S629" s="4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7"/>
    </row>
    <row r="630" spans="1:30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5"/>
      <c r="S630" s="4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7"/>
    </row>
    <row r="631" spans="1:30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5"/>
      <c r="S631" s="4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7"/>
    </row>
    <row r="632" spans="1:30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5"/>
      <c r="S632" s="4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7"/>
    </row>
    <row r="633" spans="1:30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5"/>
      <c r="S633" s="4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7"/>
    </row>
    <row r="634" spans="1:30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5"/>
      <c r="S634" s="4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7"/>
    </row>
    <row r="635" spans="1:30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5"/>
      <c r="S635" s="4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7"/>
    </row>
    <row r="636" spans="1:30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5"/>
      <c r="S636" s="4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7"/>
    </row>
    <row r="637" spans="1:30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5"/>
      <c r="S637" s="4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7"/>
    </row>
    <row r="638" spans="1:30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5"/>
      <c r="S638" s="4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7"/>
    </row>
    <row r="639" spans="1:30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5"/>
      <c r="S639" s="4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7"/>
    </row>
    <row r="640" spans="1:30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5"/>
      <c r="S640" s="4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7"/>
    </row>
    <row r="641" spans="1:30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5"/>
      <c r="S641" s="4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7"/>
    </row>
    <row r="642" spans="1:30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5"/>
      <c r="S642" s="4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7"/>
    </row>
    <row r="643" spans="1:30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5"/>
      <c r="S643" s="4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7"/>
    </row>
    <row r="644" spans="1:30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5"/>
      <c r="S644" s="4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7"/>
    </row>
    <row r="645" spans="1:30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5"/>
      <c r="S645" s="4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7"/>
    </row>
    <row r="646" spans="1:30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5"/>
      <c r="S646" s="4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7"/>
    </row>
    <row r="647" spans="1:30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5"/>
      <c r="S647" s="4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7"/>
    </row>
    <row r="648" spans="1:30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5"/>
      <c r="S648" s="4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7"/>
    </row>
    <row r="649" spans="1:30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5"/>
      <c r="S649" s="4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7"/>
    </row>
    <row r="650" spans="1:30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5"/>
      <c r="S650" s="4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7"/>
    </row>
    <row r="651" spans="1:30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5"/>
      <c r="S651" s="4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7"/>
    </row>
    <row r="652" spans="1:30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5"/>
      <c r="S652" s="4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7"/>
    </row>
    <row r="653" spans="1:30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5"/>
      <c r="S653" s="4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7"/>
    </row>
    <row r="654" spans="1:30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5"/>
      <c r="S654" s="4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7"/>
    </row>
    <row r="655" spans="1:30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5"/>
      <c r="S655" s="4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7"/>
    </row>
    <row r="656" spans="1:30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5"/>
      <c r="S656" s="4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7"/>
    </row>
    <row r="657" spans="1:30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5"/>
      <c r="S657" s="4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7"/>
    </row>
    <row r="658" spans="1:30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5"/>
      <c r="S658" s="4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7"/>
    </row>
    <row r="659" spans="1:30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5"/>
      <c r="S659" s="4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7"/>
    </row>
    <row r="660" spans="1:30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5"/>
      <c r="S660" s="4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7"/>
    </row>
    <row r="661" spans="1:30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5"/>
      <c r="S661" s="4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7"/>
    </row>
    <row r="662" spans="1:30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5"/>
      <c r="S662" s="4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7"/>
    </row>
    <row r="663" spans="1:30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5"/>
      <c r="S663" s="4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7"/>
    </row>
    <row r="664" spans="1:30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5"/>
      <c r="S664" s="4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7"/>
    </row>
    <row r="665" spans="1:30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5"/>
      <c r="S665" s="4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7"/>
    </row>
    <row r="666" spans="1:30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5"/>
      <c r="S666" s="4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7"/>
    </row>
    <row r="667" spans="1:30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5"/>
      <c r="S667" s="4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7"/>
    </row>
    <row r="668" spans="1:30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5"/>
      <c r="S668" s="4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7"/>
    </row>
    <row r="669" spans="1:30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5"/>
      <c r="S669" s="4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7"/>
    </row>
    <row r="670" spans="1:30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5"/>
      <c r="S670" s="4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7"/>
    </row>
    <row r="671" spans="1:30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5"/>
      <c r="S671" s="4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7"/>
    </row>
    <row r="672" spans="1:30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5"/>
      <c r="S672" s="4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7"/>
    </row>
    <row r="673" spans="1:30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5"/>
      <c r="S673" s="4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7"/>
    </row>
  </sheetData>
  <conditionalFormatting sqref="C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0">
    <cfRule type="colorScale" priority="2">
      <colorScale>
        <cfvo type="num" val="-0.01"/>
        <cfvo type="num" val="0.01"/>
        <color rgb="FFFF0000"/>
        <color rgb="FF92D050"/>
      </colorScale>
    </cfRule>
  </conditionalFormatting>
  <pageMargins left="0.25" right="0.25" top="0.25" bottom="0" header="0.3" footer="0.3"/>
  <pageSetup scale="6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15c9f3-89de-41f0-808e-0d6a6779343a" xsi:nil="true"/>
    <lcf76f155ced4ddcb4097134ff3c332f xmlns="2f116d5b-396f-4e4a-83ba-9442a2ac4a70">
      <Terms xmlns="http://schemas.microsoft.com/office/infopath/2007/PartnerControls"/>
    </lcf76f155ced4ddcb4097134ff3c332f>
    <SharedWithUsers xmlns="ac15c9f3-89de-41f0-808e-0d6a6779343a">
      <UserInfo>
        <DisplayName>Cathy Laird</DisplayName>
        <AccountId>39</AccountId>
        <AccountType/>
      </UserInfo>
      <UserInfo>
        <DisplayName>Mark Teahan</DisplayName>
        <AccountId>10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39752084F974F8A936374EF80F060" ma:contentTypeVersion="13" ma:contentTypeDescription="Create a new document." ma:contentTypeScope="" ma:versionID="023d5897d1a9032156df3f1e06f8faab">
  <xsd:schema xmlns:xsd="http://www.w3.org/2001/XMLSchema" xmlns:xs="http://www.w3.org/2001/XMLSchema" xmlns:p="http://schemas.microsoft.com/office/2006/metadata/properties" xmlns:ns2="2f116d5b-396f-4e4a-83ba-9442a2ac4a70" xmlns:ns3="ac15c9f3-89de-41f0-808e-0d6a6779343a" targetNamespace="http://schemas.microsoft.com/office/2006/metadata/properties" ma:root="true" ma:fieldsID="1b6a2a1f690cfac861a8fff7494ba5d8" ns2:_="" ns3:_="">
    <xsd:import namespace="2f116d5b-396f-4e4a-83ba-9442a2ac4a70"/>
    <xsd:import namespace="ac15c9f3-89de-41f0-808e-0d6a67793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16d5b-396f-4e4a-83ba-9442a2ac4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06aabbe-596b-4e13-ae27-cd64ca0bc1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5c9f3-89de-41f0-808e-0d6a677934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a4996a4-431f-4d6f-b790-fdf12573e54f}" ma:internalName="TaxCatchAll" ma:showField="CatchAllData" ma:web="ac15c9f3-89de-41f0-808e-0d6a67793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L o C A A B Q S w M E F A A A C A g A g 2 Q + W h M j d C 2 n A A A A 9 g A A A B I A A A B D b 2 5 m a W c v U G F j a 2 F n Z S 5 4 b W y F j 8 E K g k A Y h F 9 F 9 u 7 u q h Q l v y v U o U t C E E T X Z d t 0 S X 9 D 1 9 Z 3 6 9 A j 9 Q o Z Z X X r O D P f w M z 9 e o O 0 r 0 r v o p v W 1 J i Q g H L i a V T 1 w W C e k M 4 e / R l J B W y k O s l c e w O M b d y 3 J i G F t e e Y M e c c d R G t m 5 y F n A d s n 6 2 3 q t C V 9 A 2 2 V q L S 5 N M 6 / G 8 R A b v X G B H S I J r T 6 S S i H N h o Q m b w C 4 T D 3 m f 6 Y 8 K y K 2 3 X a K H R X y 2 A j R L Y + 4 N 4 A F B L A w Q U A A A I C A C D Z D 5 a K I p H u A 4 A A A A R A A A A E w A A A E Z v c m 1 1 b G F z L 1 N l Y 3 R p b 2 4 x L m 0 r T k 0 u y c z P U w i G 0 I b W A F B L A w Q U A A A I C A C D Z D 5 a U 3 I 4 L J s A A A D h A A A A E w A A A F t D b 2 5 0 Z W 5 0 X 1 R 5 c G V z X S 5 4 b W x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Q I U A x Q A A A g I A I N k P l o T I 3 Q t p w A A A P Y A A A A S A A A A A A A A A A A A A A C k g Q A A A A B D b 2 5 m a W c v U G F j a 2 F n Z S 5 4 b W x Q S w E C F A M U A A A I C A C D Z D 5 a K I p H u A 4 A A A A R A A A A E w A A A A A A A A A A A A A A p I H X A A A A R m 9 y b X V s Y X M v U 2 V j d G l v b j E u b V B L A Q I U A x Q A A A g I A I N k P l p T c j g s m w A A A O E A A A A T A A A A A A A A A A A A A A C k g R Y B A A B b Q 2 9 u d G V u d F 9 U e X B l c 1 0 u e G 1 s U E s F B g A A A A A D A A M A w g A A A O I B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B k A A A A M X k w D j P f U p W y T s p S 5 u C D I L R U S T E W w 4 1 Z U w + 7 X v g X p k y J U t 1 u V O U i 8 N Q W K E I a U 0 U v g B p / L Q N 2 O F m c u C S 6 b P o / a 5 C p z 9 t 6 l T S T 8 y N 2 R s G 4 6 3 r k O f B D + Y 5 k v H 7 8 Z 9 o E 2 f 5 y H w H 3 K w = = < / D a t a M a s h u p > 
</file>

<file path=customXml/itemProps1.xml><?xml version="1.0" encoding="utf-8"?>
<ds:datastoreItem xmlns:ds="http://schemas.openxmlformats.org/officeDocument/2006/customXml" ds:itemID="{CC621444-13D7-47D8-A8ED-50EC0AC0C9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B7B97-27AB-484D-AA98-5883B230864E}">
  <ds:schemaRefs>
    <ds:schemaRef ds:uri="http://schemas.microsoft.com/office/2006/metadata/properties"/>
    <ds:schemaRef ds:uri="http://www.w3.org/XML/1998/namespace"/>
    <ds:schemaRef ds:uri="http://purl.org/dc/elements/1.1/"/>
    <ds:schemaRef ds:uri="http://purl.org/dc/terms/"/>
    <ds:schemaRef ds:uri="ac15c9f3-89de-41f0-808e-0d6a6779343a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f116d5b-396f-4e4a-83ba-9442a2ac4a7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95110C-AAC0-416C-B5C1-4DCE9D3AA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116d5b-396f-4e4a-83ba-9442a2ac4a70"/>
    <ds:schemaRef ds:uri="ac15c9f3-89de-41f0-808e-0d6a67793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D570D3B-3BEC-4DCB-9804-B283A76233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 L</cp:lastModifiedBy>
  <cp:revision/>
  <cp:lastPrinted>2024-11-30T16:38:40Z</cp:lastPrinted>
  <dcterms:created xsi:type="dcterms:W3CDTF">2020-12-10T17:38:40Z</dcterms:created>
  <dcterms:modified xsi:type="dcterms:W3CDTF">2026-02-25T14:54:17Z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0x0101003C039752084F974F8A936374EF80F060</vt:lpwstr>
  </property>
  <property fmtid="{D5CDD505-2E9C-101B-9397-08002B2CF9AE}" pid="3" name="Order">
    <vt:i4>235400</vt:i4>
  </property>
  <property fmtid="{D5CDD505-2E9C-101B-9397-08002B2CF9AE}" pid="4" name="MediaServiceImageTags">
    <vt:lpwstr/>
  </property>
  <property fmtid="{D5CDD505-2E9C-101B-9397-08002B2CF9AE}" pid="5" name="LINKTEK-CHUNK-1">
    <vt:lpwstr>010021{"F":2,"I":"B478-D229-4B38-D171"}</vt:lpwstr>
  </property>
</Properties>
</file>