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georgivandervellleask/Library/CloudStorage/Dropbox/A CHURCH/Ordinand/christian stewardship/DoW/stewardship pack/"/>
    </mc:Choice>
  </mc:AlternateContent>
  <xr:revisionPtr revIDLastSave="0" documentId="8_{E66B4301-AD2A-BA46-A114-C55BFB62DC20}" xr6:coauthVersionLast="47" xr6:coauthVersionMax="47" xr10:uidLastSave="{00000000-0000-0000-0000-000000000000}"/>
  <bookViews>
    <workbookView xWindow="4440" yWindow="3300" windowWidth="20520" windowHeight="12580" xr2:uid="{00000000-000D-0000-FFFF-FFFF00000000}"/>
  </bookViews>
  <sheets>
    <sheet name="Calculator" sheetId="4" r:id="rId1"/>
    <sheet name="Sheet1" sheetId="7" r:id="rId2"/>
  </sheets>
  <definedNames>
    <definedName name="_xlnm.Print_Area" localSheetId="0">Calculator!$B:$P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4" l="1"/>
  <c r="T30" i="4"/>
  <c r="V30" i="4"/>
  <c r="W30" i="4"/>
  <c r="Y30" i="4"/>
  <c r="Z30" i="4"/>
  <c r="AB30" i="4"/>
  <c r="AC30" i="4"/>
  <c r="S31" i="4"/>
  <c r="T31" i="4"/>
  <c r="V31" i="4"/>
  <c r="W31" i="4"/>
  <c r="Y31" i="4"/>
  <c r="Z31" i="4"/>
  <c r="AB31" i="4"/>
  <c r="AC31" i="4"/>
  <c r="S32" i="4"/>
  <c r="T32" i="4"/>
  <c r="V32" i="4"/>
  <c r="W32" i="4"/>
  <c r="Y32" i="4"/>
  <c r="Z32" i="4"/>
  <c r="AB32" i="4"/>
  <c r="AC32" i="4"/>
  <c r="G30" i="4"/>
  <c r="I30" i="4"/>
  <c r="G31" i="4"/>
  <c r="I31" i="4"/>
  <c r="G32" i="4"/>
  <c r="I32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3" i="4"/>
  <c r="S34" i="4"/>
  <c r="S35" i="4"/>
  <c r="S11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3" i="4"/>
  <c r="Y34" i="4"/>
  <c r="Y35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3" i="4"/>
  <c r="Z34" i="4"/>
  <c r="Z35" i="4"/>
  <c r="Z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3" i="4"/>
  <c r="V34" i="4"/>
  <c r="V35" i="4"/>
  <c r="V11" i="4"/>
  <c r="W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3" i="4"/>
  <c r="AB34" i="4"/>
  <c r="AB35" i="4"/>
  <c r="AB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3" i="4"/>
  <c r="AC34" i="4"/>
  <c r="AC35" i="4"/>
  <c r="AC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3" i="4"/>
  <c r="W34" i="4"/>
  <c r="W35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3" i="4"/>
  <c r="T34" i="4"/>
  <c r="T35" i="4"/>
  <c r="T11" i="4"/>
  <c r="E72" i="4"/>
  <c r="I59" i="4"/>
  <c r="G69" i="4"/>
  <c r="I69" i="4"/>
  <c r="I68" i="4"/>
  <c r="G68" i="4"/>
  <c r="I67" i="4"/>
  <c r="G67" i="4"/>
  <c r="I66" i="4"/>
  <c r="G66" i="4"/>
  <c r="I65" i="4"/>
  <c r="G65" i="4"/>
  <c r="I64" i="4"/>
  <c r="G64" i="4"/>
  <c r="I63" i="4"/>
  <c r="G63" i="4"/>
  <c r="I62" i="4"/>
  <c r="G62" i="4"/>
  <c r="I61" i="4"/>
  <c r="G61" i="4"/>
  <c r="I60" i="4"/>
  <c r="G60" i="4"/>
  <c r="G59" i="4"/>
  <c r="I70" i="4"/>
  <c r="G70" i="4"/>
  <c r="H12" i="7"/>
  <c r="F12" i="7"/>
  <c r="H11" i="7"/>
  <c r="F11" i="7"/>
  <c r="H10" i="7"/>
  <c r="F10" i="7"/>
  <c r="H9" i="7"/>
  <c r="F9" i="7"/>
  <c r="H8" i="7"/>
  <c r="F8" i="7"/>
  <c r="H7" i="7"/>
  <c r="F7" i="7"/>
  <c r="H6" i="7"/>
  <c r="F6" i="7"/>
  <c r="H5" i="7"/>
  <c r="F5" i="7"/>
  <c r="H4" i="7"/>
  <c r="F4" i="7"/>
  <c r="H3" i="7"/>
  <c r="F3" i="7"/>
  <c r="H2" i="7"/>
  <c r="F2" i="7"/>
  <c r="D25" i="7"/>
  <c r="J25" i="7" s="1"/>
  <c r="H23" i="7"/>
  <c r="F23" i="7"/>
  <c r="H22" i="7"/>
  <c r="F22" i="7"/>
  <c r="H21" i="7"/>
  <c r="F21" i="7"/>
  <c r="H20" i="7"/>
  <c r="F20" i="7"/>
  <c r="H19" i="7"/>
  <c r="F19" i="7"/>
  <c r="H18" i="7"/>
  <c r="F18" i="7"/>
  <c r="H17" i="7"/>
  <c r="F17" i="7"/>
  <c r="H16" i="7"/>
  <c r="F16" i="7"/>
  <c r="H15" i="7"/>
  <c r="F15" i="7"/>
  <c r="H14" i="7"/>
  <c r="F14" i="7"/>
  <c r="H13" i="7"/>
  <c r="H25" i="7" s="1"/>
  <c r="F13" i="7"/>
  <c r="F25" i="7" s="1"/>
  <c r="I25" i="4"/>
  <c r="I26" i="4"/>
  <c r="I27" i="4"/>
  <c r="G25" i="4"/>
  <c r="G26" i="4"/>
  <c r="G27" i="4"/>
  <c r="G11" i="4"/>
  <c r="I28" i="4"/>
  <c r="I29" i="4"/>
  <c r="I33" i="4"/>
  <c r="I34" i="4"/>
  <c r="I35" i="4"/>
  <c r="G28" i="4"/>
  <c r="G29" i="4"/>
  <c r="G33" i="4"/>
  <c r="G34" i="4"/>
  <c r="G35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I11" i="4"/>
  <c r="I8" i="4" l="1"/>
  <c r="G8" i="4"/>
  <c r="I38" i="4"/>
  <c r="G38" i="4"/>
  <c r="E38" i="4"/>
  <c r="E53" i="4"/>
  <c r="K53" i="4" s="1"/>
  <c r="K38" i="4" l="1"/>
  <c r="K56" i="4"/>
  <c r="O56" i="4" s="1"/>
  <c r="K55" i="4" s="1"/>
  <c r="K72" i="4"/>
  <c r="E56" i="4"/>
  <c r="G56" i="4"/>
  <c r="I56" i="4"/>
  <c r="I75" i="4" l="1"/>
  <c r="I77" i="4"/>
  <c r="O72" i="4"/>
  <c r="K71" i="4" s="1"/>
</calcChain>
</file>

<file path=xl/sharedStrings.xml><?xml version="1.0" encoding="utf-8"?>
<sst xmlns="http://schemas.openxmlformats.org/spreadsheetml/2006/main" count="105" uniqueCount="52">
  <si>
    <t>£</t>
  </si>
  <si>
    <t>Expenditure</t>
  </si>
  <si>
    <t>Income</t>
  </si>
  <si>
    <t>Surplus/Shortfall</t>
  </si>
  <si>
    <t>Monthly Cost</t>
  </si>
  <si>
    <t>Weekly Cost</t>
  </si>
  <si>
    <t>Church Lighting</t>
  </si>
  <si>
    <t>Church Heating</t>
  </si>
  <si>
    <t>Candles</t>
  </si>
  <si>
    <t>Grass cutting</t>
  </si>
  <si>
    <t>Communion Wafers</t>
  </si>
  <si>
    <t>Other</t>
  </si>
  <si>
    <t>Administration costs</t>
  </si>
  <si>
    <t>Donations to charity</t>
  </si>
  <si>
    <t>Fees/cost of fundraising</t>
  </si>
  <si>
    <t xml:space="preserve">Weekly Target </t>
  </si>
  <si>
    <t>Weekly Expenditure</t>
  </si>
  <si>
    <t>Weekly Income</t>
  </si>
  <si>
    <t>Detail</t>
  </si>
  <si>
    <t xml:space="preserve">Donations </t>
  </si>
  <si>
    <t>Donation = 9 months</t>
  </si>
  <si>
    <t>Donation = 12 months</t>
  </si>
  <si>
    <t>Donation = 3 months</t>
  </si>
  <si>
    <t>Donation = 6 months</t>
  </si>
  <si>
    <t>Plate Donations</t>
  </si>
  <si>
    <t>Fete</t>
  </si>
  <si>
    <t>Concerts</t>
  </si>
  <si>
    <t>Communion Wine</t>
  </si>
  <si>
    <t>Insurance</t>
  </si>
  <si>
    <t>Fire inspection</t>
  </si>
  <si>
    <t>Clock maintenance</t>
  </si>
  <si>
    <t>Hedge cutting</t>
  </si>
  <si>
    <t>Donor Reference number</t>
  </si>
  <si>
    <t>Cleaning Materials</t>
  </si>
  <si>
    <t>Standing Orders</t>
  </si>
  <si>
    <t>Digital Giving</t>
  </si>
  <si>
    <t>Organ maintenance</t>
  </si>
  <si>
    <t>Total income from Donations</t>
  </si>
  <si>
    <t>Budget</t>
  </si>
  <si>
    <t>Weekly Donation</t>
  </si>
  <si>
    <t>Annual Cost</t>
  </si>
  <si>
    <t>Weekly Average</t>
  </si>
  <si>
    <t>Annual Total</t>
  </si>
  <si>
    <t>Monthly Average</t>
  </si>
  <si>
    <t>Parish Share / Ministry cost</t>
  </si>
  <si>
    <t>Salaries (including Organist)</t>
  </si>
  <si>
    <t>Bell maintenance</t>
  </si>
  <si>
    <t>Income before donations</t>
  </si>
  <si>
    <t>Parish Giving Scheme Donations</t>
  </si>
  <si>
    <t>Children's Ministry</t>
  </si>
  <si>
    <t>Quinquennial</t>
  </si>
  <si>
    <t>Budget - Donations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</si>
</sst>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£&quot;* #,##0_-;\-&quot;£&quot;* #,##0_-;_-&quot;£&quot;* &quot;-&quot;_-;_-@_-"/>
    <numFmt numFmtId="165" formatCode="_-&quot;£&quot;* #,##0.00_-;\-&quot;£&quot;* #,##0.00_-;_-&quot;£&quot;* &quot;-&quot;??_-;_-@_-"/>
    <numFmt numFmtId="166" formatCode="_-&quot;£&quot;* #,##0_-;\-&quot;£&quot;* #,##0_-;_-&quot;£&quot;* &quot;-&quot;??_-;_-@_-"/>
    <numFmt numFmtId="167" formatCode="&quot;£ &quot;#,##0"/>
    <numFmt numFmtId="168" formatCode="&quot;£ &quot;#,##0.0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913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4" tint="-0.499984740745262"/>
      </left>
      <right/>
      <top style="double">
        <color theme="4" tint="-0.499984740745262"/>
      </top>
      <bottom/>
      <diagonal/>
    </border>
    <border>
      <left/>
      <right/>
      <top style="double">
        <color theme="4" tint="-0.499984740745262"/>
      </top>
      <bottom/>
      <diagonal/>
    </border>
    <border>
      <left/>
      <right style="double">
        <color theme="4" tint="-0.499984740745262"/>
      </right>
      <top style="double">
        <color theme="4" tint="-0.499984740745262"/>
      </top>
      <bottom/>
      <diagonal/>
    </border>
    <border>
      <left style="double">
        <color theme="4" tint="-0.499984740745262"/>
      </left>
      <right/>
      <top/>
      <bottom/>
      <diagonal/>
    </border>
    <border>
      <left/>
      <right style="double">
        <color theme="4" tint="-0.499984740745262"/>
      </right>
      <top/>
      <bottom/>
      <diagonal/>
    </border>
    <border>
      <left style="double">
        <color theme="4" tint="-0.499984740745262"/>
      </left>
      <right/>
      <top/>
      <bottom style="double">
        <color theme="4" tint="-0.499984740745262"/>
      </bottom>
      <diagonal/>
    </border>
    <border>
      <left/>
      <right/>
      <top/>
      <bottom style="double">
        <color theme="4" tint="-0.499984740745262"/>
      </bottom>
      <diagonal/>
    </border>
    <border>
      <left/>
      <right style="double">
        <color theme="4" tint="-0.499984740745262"/>
      </right>
      <top/>
      <bottom style="double">
        <color theme="4" tint="-0.499984740745262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3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3" fontId="0" fillId="5" borderId="0" xfId="0" applyNumberFormat="1" applyFill="1" applyProtection="1">
      <protection locked="0"/>
    </xf>
    <xf numFmtId="3" fontId="0" fillId="6" borderId="0" xfId="0" applyNumberFormat="1" applyFill="1" applyProtection="1">
      <protection locked="0"/>
    </xf>
    <xf numFmtId="3" fontId="0" fillId="7" borderId="0" xfId="0" applyNumberFormat="1" applyFill="1" applyProtection="1">
      <protection locked="0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6" fontId="1" fillId="4" borderId="3" xfId="1" applyNumberFormat="1" applyFill="1" applyBorder="1" applyProtection="1"/>
    <xf numFmtId="0" fontId="1" fillId="0" borderId="0" xfId="0" applyFont="1" applyProtection="1">
      <protection locked="0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11" borderId="0" xfId="0" applyFont="1" applyFill="1"/>
    <xf numFmtId="3" fontId="7" fillId="6" borderId="1" xfId="0" applyNumberFormat="1" applyFont="1" applyFill="1" applyBorder="1"/>
    <xf numFmtId="3" fontId="7" fillId="7" borderId="1" xfId="0" applyNumberFormat="1" applyFont="1" applyFill="1" applyBorder="1"/>
    <xf numFmtId="3" fontId="7" fillId="9" borderId="1" xfId="0" applyNumberFormat="1" applyFont="1" applyFill="1" applyBorder="1"/>
    <xf numFmtId="166" fontId="3" fillId="13" borderId="3" xfId="1" applyNumberFormat="1" applyFont="1" applyFill="1" applyBorder="1" applyProtection="1"/>
    <xf numFmtId="166" fontId="7" fillId="0" borderId="0" xfId="1" applyNumberFormat="1" applyFont="1" applyBorder="1" applyProtection="1"/>
    <xf numFmtId="3" fontId="7" fillId="0" borderId="0" xfId="0" applyNumberFormat="1" applyFont="1"/>
    <xf numFmtId="166" fontId="3" fillId="12" borderId="3" xfId="1" applyNumberFormat="1" applyFont="1" applyFill="1" applyBorder="1" applyProtection="1"/>
    <xf numFmtId="166" fontId="3" fillId="4" borderId="3" xfId="1" applyNumberFormat="1" applyFont="1" applyFill="1" applyBorder="1" applyProtection="1"/>
    <xf numFmtId="3" fontId="7" fillId="0" borderId="2" xfId="0" applyNumberFormat="1" applyFont="1" applyBorder="1"/>
    <xf numFmtId="166" fontId="3" fillId="9" borderId="3" xfId="1" applyNumberFormat="1" applyFont="1" applyFill="1" applyBorder="1" applyProtection="1"/>
    <xf numFmtId="164" fontId="7" fillId="10" borderId="3" xfId="1" applyNumberFormat="1" applyFont="1" applyFill="1" applyBorder="1" applyProtection="1"/>
    <xf numFmtId="0" fontId="7" fillId="11" borderId="0" xfId="0" applyFont="1" applyFill="1" applyAlignment="1">
      <alignment horizontal="center" wrapText="1"/>
    </xf>
    <xf numFmtId="0" fontId="7" fillId="11" borderId="0" xfId="0" applyFont="1" applyFill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 wrapText="1"/>
    </xf>
    <xf numFmtId="0" fontId="5" fillId="6" borderId="0" xfId="0" applyFont="1" applyFill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7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7" borderId="0" xfId="0" applyFont="1" applyFill="1" applyAlignment="1">
      <alignment horizontal="center" wrapText="1"/>
    </xf>
    <xf numFmtId="0" fontId="5" fillId="8" borderId="0" xfId="0" applyFont="1" applyFill="1" applyAlignment="1">
      <alignment horizontal="center" wrapText="1"/>
    </xf>
    <xf numFmtId="0" fontId="5" fillId="5" borderId="0" xfId="0" applyFont="1" applyFill="1" applyAlignment="1">
      <alignment horizontal="center" wrapText="1"/>
    </xf>
    <xf numFmtId="0" fontId="5" fillId="6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/>
    </xf>
    <xf numFmtId="3" fontId="6" fillId="0" borderId="0" xfId="0" applyNumberFormat="1" applyFont="1"/>
    <xf numFmtId="3" fontId="6" fillId="6" borderId="0" xfId="0" applyNumberFormat="1" applyFont="1" applyFill="1" applyProtection="1">
      <protection locked="0"/>
    </xf>
    <xf numFmtId="3" fontId="6" fillId="7" borderId="0" xfId="0" applyNumberFormat="1" applyFont="1" applyFill="1" applyProtection="1">
      <protection locked="0"/>
    </xf>
    <xf numFmtId="3" fontId="6" fillId="9" borderId="0" xfId="0" applyNumberFormat="1" applyFont="1" applyFill="1" applyProtection="1">
      <protection locked="0"/>
    </xf>
    <xf numFmtId="1" fontId="6" fillId="7" borderId="0" xfId="0" applyNumberFormat="1" applyFont="1" applyFill="1" applyAlignment="1">
      <alignment horizontal="center" wrapText="1"/>
    </xf>
    <xf numFmtId="0" fontId="6" fillId="7" borderId="0" xfId="0" applyFont="1" applyFill="1" applyAlignment="1">
      <alignment horizontal="center" wrapText="1"/>
    </xf>
    <xf numFmtId="1" fontId="6" fillId="6" borderId="0" xfId="0" applyNumberFormat="1" applyFont="1" applyFill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" fontId="6" fillId="5" borderId="0" xfId="0" applyNumberFormat="1" applyFont="1" applyFill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3" fontId="6" fillId="6" borderId="0" xfId="0" applyNumberFormat="1" applyFont="1" applyFill="1" applyAlignment="1">
      <alignment wrapText="1"/>
    </xf>
    <xf numFmtId="3" fontId="3" fillId="13" borderId="0" xfId="0" applyNumberFormat="1" applyFont="1" applyFill="1" applyAlignment="1">
      <alignment horizontal="center" wrapText="1"/>
    </xf>
    <xf numFmtId="0" fontId="3" fillId="13" borderId="0" xfId="0" applyFont="1" applyFill="1"/>
    <xf numFmtId="3" fontId="7" fillId="12" borderId="0" xfId="0" applyNumberFormat="1" applyFont="1" applyFill="1" applyProtection="1">
      <protection locked="0"/>
    </xf>
    <xf numFmtId="3" fontId="7" fillId="0" borderId="0" xfId="0" applyNumberFormat="1" applyFont="1" applyProtection="1">
      <protection locked="0"/>
    </xf>
    <xf numFmtId="3" fontId="7" fillId="0" borderId="0" xfId="0" applyNumberFormat="1" applyFont="1" applyAlignment="1">
      <alignment horizontal="center"/>
    </xf>
    <xf numFmtId="3" fontId="3" fillId="4" borderId="0" xfId="0" applyNumberFormat="1" applyFont="1" applyFill="1" applyAlignment="1">
      <alignment horizontal="center" wrapText="1"/>
    </xf>
    <xf numFmtId="0" fontId="3" fillId="4" borderId="0" xfId="0" applyFont="1" applyFill="1"/>
    <xf numFmtId="0" fontId="3" fillId="2" borderId="0" xfId="0" applyFont="1" applyFill="1" applyAlignment="1">
      <alignment horizontal="center" wrapText="1"/>
    </xf>
    <xf numFmtId="3" fontId="7" fillId="5" borderId="0" xfId="0" applyNumberFormat="1" applyFont="1" applyFill="1" applyProtection="1">
      <protection locked="0"/>
    </xf>
    <xf numFmtId="3" fontId="7" fillId="6" borderId="0" xfId="0" applyNumberFormat="1" applyFont="1" applyFill="1" applyProtection="1">
      <protection locked="0"/>
    </xf>
    <xf numFmtId="3" fontId="7" fillId="7" borderId="0" xfId="0" applyNumberFormat="1" applyFont="1" applyFill="1" applyProtection="1">
      <protection locked="0"/>
    </xf>
    <xf numFmtId="16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8" fontId="7" fillId="0" borderId="0" xfId="0" applyNumberFormat="1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3" fillId="3" borderId="0" xfId="0" applyNumberFormat="1" applyFont="1" applyFill="1"/>
    <xf numFmtId="0" fontId="3" fillId="0" borderId="0" xfId="0" applyFont="1"/>
    <xf numFmtId="3" fontId="9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3" fontId="8" fillId="0" borderId="0" xfId="0" applyNumberFormat="1" applyFont="1"/>
    <xf numFmtId="0" fontId="9" fillId="0" borderId="0" xfId="0" applyFont="1"/>
    <xf numFmtId="0" fontId="4" fillId="0" borderId="0" xfId="0" applyFont="1"/>
    <xf numFmtId="0" fontId="7" fillId="11" borderId="6" xfId="0" applyFont="1" applyFill="1" applyBorder="1"/>
    <xf numFmtId="0" fontId="7" fillId="11" borderId="8" xfId="0" applyFont="1" applyFill="1" applyBorder="1"/>
    <xf numFmtId="0" fontId="7" fillId="11" borderId="9" xfId="0" applyFont="1" applyFill="1" applyBorder="1"/>
    <xf numFmtId="0" fontId="7" fillId="11" borderId="10" xfId="0" applyFont="1" applyFill="1" applyBorder="1"/>
    <xf numFmtId="0" fontId="7" fillId="11" borderId="10" xfId="0" applyFont="1" applyFill="1" applyBorder="1" applyAlignment="1">
      <alignment horizontal="right"/>
    </xf>
    <xf numFmtId="0" fontId="7" fillId="11" borderId="10" xfId="0" applyFont="1" applyFill="1" applyBorder="1" applyAlignment="1">
      <alignment horizontal="center" wrapText="1"/>
    </xf>
    <xf numFmtId="0" fontId="7" fillId="11" borderId="10" xfId="0" applyFont="1" applyFill="1" applyBorder="1" applyAlignment="1">
      <alignment wrapText="1"/>
    </xf>
    <xf numFmtId="0" fontId="7" fillId="11" borderId="11" xfId="0" applyFont="1" applyFill="1" applyBorder="1"/>
    <xf numFmtId="0" fontId="7" fillId="11" borderId="4" xfId="0" applyFont="1" applyFill="1" applyBorder="1"/>
    <xf numFmtId="0" fontId="7" fillId="11" borderId="7" xfId="0" applyFont="1" applyFill="1" applyBorder="1"/>
    <xf numFmtId="0" fontId="7" fillId="11" borderId="5" xfId="0" applyFont="1" applyFill="1" applyBorder="1"/>
    <xf numFmtId="0" fontId="7" fillId="11" borderId="5" xfId="0" applyFont="1" applyFill="1" applyBorder="1" applyAlignment="1">
      <alignment horizontal="center" wrapText="1"/>
    </xf>
    <xf numFmtId="0" fontId="7" fillId="11" borderId="5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0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1F4D5"/>
      <color rgb="FFE913F4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Blue II">
      <a:dk1>
        <a:sysClr val="windowText" lastClr="000000"/>
      </a:dk1>
      <a:lt1>
        <a:sysClr val="window" lastClr="FFFFFF"/>
      </a:lt1>
      <a:dk2>
        <a:srgbClr val="335B74"/>
      </a:dk2>
      <a:lt2>
        <a:srgbClr val="DFE3E5"/>
      </a:lt2>
      <a:accent1>
        <a:srgbClr val="1CADE4"/>
      </a:accent1>
      <a:accent2>
        <a:srgbClr val="2683C6"/>
      </a:accent2>
      <a:accent3>
        <a:srgbClr val="27CED7"/>
      </a:accent3>
      <a:accent4>
        <a:srgbClr val="42BA97"/>
      </a:accent4>
      <a:accent5>
        <a:srgbClr val="3E8853"/>
      </a:accent5>
      <a:accent6>
        <a:srgbClr val="62A39F"/>
      </a:accent6>
      <a:hlink>
        <a:srgbClr val="6EAC1C"/>
      </a:hlink>
      <a:folHlink>
        <a:srgbClr val="B26B0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B1:BZ688"/>
  <sheetViews>
    <sheetView tabSelected="1" topLeftCell="D12" zoomScaleNormal="100" workbookViewId="0">
      <selection activeCell="AE21" sqref="AE21"/>
    </sheetView>
  </sheetViews>
  <sheetFormatPr baseColWidth="10" defaultColWidth="8.83203125" defaultRowHeight="15" x14ac:dyDescent="0.2"/>
  <cols>
    <col min="1" max="1" width="8.83203125" style="10"/>
    <col min="2" max="2" width="2.1640625" style="10" customWidth="1"/>
    <col min="3" max="3" width="29.33203125" style="10" customWidth="1"/>
    <col min="4" max="4" width="4.1640625" style="10" customWidth="1"/>
    <col min="5" max="5" width="14.5" style="10" customWidth="1"/>
    <col min="6" max="6" width="2.5" style="10" customWidth="1"/>
    <col min="7" max="7" width="14.1640625" style="10" customWidth="1"/>
    <col min="8" max="8" width="2.1640625" style="10" customWidth="1"/>
    <col min="9" max="9" width="12.1640625" style="10" customWidth="1"/>
    <col min="10" max="10" width="6.83203125" style="10" customWidth="1"/>
    <col min="11" max="11" width="12.83203125" style="10" customWidth="1"/>
    <col min="12" max="12" width="4" style="10" hidden="1" customWidth="1"/>
    <col min="13" max="13" width="1.1640625" style="10" hidden="1" customWidth="1"/>
    <col min="14" max="14" width="1.83203125" style="10" hidden="1" customWidth="1"/>
    <col min="15" max="16" width="0.1640625" style="10" hidden="1" customWidth="1"/>
    <col min="17" max="17" width="8.83203125" style="10" hidden="1" customWidth="1"/>
    <col min="18" max="18" width="8.83203125" style="10" customWidth="1"/>
    <col min="19" max="19" width="8.83203125" style="11" customWidth="1"/>
    <col min="20" max="20" width="12.6640625" style="11" customWidth="1"/>
    <col min="21" max="21" width="2.33203125" style="11" customWidth="1"/>
    <col min="22" max="22" width="8.83203125" style="11" customWidth="1"/>
    <col min="23" max="23" width="12.83203125" style="11" customWidth="1"/>
    <col min="24" max="24" width="1.83203125" style="11" customWidth="1"/>
    <col min="25" max="25" width="8.83203125" style="11" customWidth="1"/>
    <col min="26" max="26" width="12.83203125" style="11" customWidth="1"/>
    <col min="27" max="27" width="2" style="11" customWidth="1"/>
    <col min="28" max="28" width="8.83203125" style="11" customWidth="1"/>
    <col min="29" max="29" width="13" style="12" customWidth="1"/>
    <col min="30" max="30" width="2.6640625" style="13" customWidth="1"/>
    <col min="31" max="78" width="8.83203125" style="13"/>
    <col min="79" max="16384" width="8.83203125" style="10"/>
  </cols>
  <sheetData>
    <row r="1" spans="2:30" ht="16" thickBot="1" x14ac:dyDescent="0.25"/>
    <row r="2" spans="2:30" ht="16" thickTop="1" x14ac:dyDescent="0.2">
      <c r="B2" s="86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  <c r="T2" s="89"/>
      <c r="U2" s="89"/>
      <c r="V2" s="89"/>
      <c r="W2" s="89"/>
      <c r="X2" s="89"/>
      <c r="Y2" s="89"/>
      <c r="Z2" s="89"/>
      <c r="AA2" s="89"/>
      <c r="AB2" s="89"/>
      <c r="AC2" s="90"/>
      <c r="AD2" s="78"/>
    </row>
    <row r="3" spans="2:30" ht="36" customHeight="1" x14ac:dyDescent="0.3">
      <c r="B3" s="87"/>
      <c r="C3" s="77" t="s">
        <v>51</v>
      </c>
      <c r="AD3" s="79"/>
    </row>
    <row r="4" spans="2:30" x14ac:dyDescent="0.2">
      <c r="B4" s="87"/>
      <c r="C4" s="70"/>
      <c r="E4" s="27"/>
      <c r="AD4" s="79"/>
    </row>
    <row r="5" spans="2:30" ht="49" customHeight="1" x14ac:dyDescent="0.2">
      <c r="B5" s="87"/>
      <c r="C5" s="70"/>
      <c r="E5" s="28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79"/>
    </row>
    <row r="6" spans="2:30" ht="32" x14ac:dyDescent="0.2">
      <c r="B6" s="87"/>
      <c r="E6" s="31" t="s">
        <v>40</v>
      </c>
      <c r="F6" s="32"/>
      <c r="G6" s="33" t="s">
        <v>4</v>
      </c>
      <c r="H6" s="32"/>
      <c r="I6" s="34" t="s">
        <v>5</v>
      </c>
      <c r="J6" s="29"/>
      <c r="K6" s="29"/>
      <c r="L6" s="29"/>
      <c r="M6" s="29"/>
      <c r="N6" s="29"/>
      <c r="O6" s="29"/>
      <c r="P6" s="29"/>
      <c r="Q6" s="29"/>
      <c r="R6" s="29"/>
      <c r="S6" s="35" t="s">
        <v>39</v>
      </c>
      <c r="T6" s="35" t="s">
        <v>22</v>
      </c>
      <c r="U6" s="30"/>
      <c r="V6" s="36" t="s">
        <v>39</v>
      </c>
      <c r="W6" s="36" t="s">
        <v>23</v>
      </c>
      <c r="X6" s="30"/>
      <c r="Y6" s="37" t="s">
        <v>39</v>
      </c>
      <c r="Z6" s="37" t="s">
        <v>20</v>
      </c>
      <c r="AA6" s="30"/>
      <c r="AB6" s="38" t="s">
        <v>39</v>
      </c>
      <c r="AC6" s="38" t="s">
        <v>21</v>
      </c>
      <c r="AD6" s="79"/>
    </row>
    <row r="7" spans="2:30" x14ac:dyDescent="0.2">
      <c r="B7" s="87"/>
      <c r="E7" s="32" t="s">
        <v>38</v>
      </c>
      <c r="F7" s="32"/>
      <c r="G7" s="32"/>
      <c r="H7" s="32"/>
      <c r="I7" s="32"/>
      <c r="J7" s="29"/>
      <c r="K7" s="29"/>
      <c r="L7" s="29"/>
      <c r="M7" s="29"/>
      <c r="N7" s="29"/>
      <c r="O7" s="29"/>
      <c r="P7" s="29"/>
      <c r="Q7" s="29"/>
      <c r="R7" s="29"/>
      <c r="S7" s="39"/>
      <c r="T7" s="39"/>
      <c r="U7" s="39"/>
      <c r="V7" s="39"/>
      <c r="W7" s="39"/>
      <c r="X7" s="39"/>
      <c r="Y7" s="39"/>
      <c r="Z7" s="39"/>
      <c r="AA7" s="39"/>
      <c r="AB7" s="39"/>
      <c r="AC7" s="40"/>
      <c r="AD7" s="79"/>
    </row>
    <row r="8" spans="2:30" ht="16" x14ac:dyDescent="0.2">
      <c r="B8" s="87"/>
      <c r="E8" s="32" t="s">
        <v>0</v>
      </c>
      <c r="F8" s="32"/>
      <c r="G8" s="32" t="str">
        <f>E8</f>
        <v>£</v>
      </c>
      <c r="H8" s="32"/>
      <c r="I8" s="32" t="str">
        <f>E8</f>
        <v>£</v>
      </c>
      <c r="J8" s="29"/>
      <c r="K8" s="29"/>
      <c r="L8" s="29"/>
      <c r="M8" s="29"/>
      <c r="N8" s="29"/>
      <c r="O8" s="29"/>
      <c r="P8" s="29"/>
      <c r="Q8" s="29"/>
      <c r="R8" s="29"/>
      <c r="S8" s="39" t="s">
        <v>0</v>
      </c>
      <c r="T8" s="39" t="s">
        <v>0</v>
      </c>
      <c r="U8" s="39"/>
      <c r="V8" s="39" t="s">
        <v>0</v>
      </c>
      <c r="W8" s="39" t="s">
        <v>0</v>
      </c>
      <c r="X8" s="39"/>
      <c r="Y8" s="39" t="s">
        <v>0</v>
      </c>
      <c r="Z8" s="39" t="s">
        <v>0</v>
      </c>
      <c r="AA8" s="39"/>
      <c r="AB8" s="39" t="s">
        <v>0</v>
      </c>
      <c r="AC8" s="39" t="s">
        <v>0</v>
      </c>
      <c r="AD8" s="79"/>
    </row>
    <row r="9" spans="2:30" ht="19" x14ac:dyDescent="0.25">
      <c r="B9" s="87"/>
      <c r="C9" s="71" t="s">
        <v>1</v>
      </c>
      <c r="D9" s="41"/>
      <c r="E9" s="42"/>
      <c r="F9" s="42"/>
      <c r="G9" s="42"/>
      <c r="H9" s="42"/>
      <c r="I9" s="42"/>
      <c r="J9" s="42"/>
      <c r="K9" s="42"/>
      <c r="L9" s="42"/>
      <c r="M9" s="29"/>
      <c r="N9" s="29"/>
      <c r="O9" s="29"/>
      <c r="P9" s="29"/>
      <c r="Q9" s="29"/>
      <c r="R9" s="29"/>
      <c r="S9" s="39"/>
      <c r="T9" s="39"/>
      <c r="U9" s="39"/>
      <c r="V9" s="39"/>
      <c r="W9" s="39"/>
      <c r="X9" s="39"/>
      <c r="Y9" s="39"/>
      <c r="Z9" s="39"/>
      <c r="AA9" s="39"/>
      <c r="AB9" s="39"/>
      <c r="AC9" s="40"/>
      <c r="AD9" s="79"/>
    </row>
    <row r="10" spans="2:30" x14ac:dyDescent="0.2">
      <c r="B10" s="87"/>
      <c r="C10" s="72"/>
      <c r="E10" s="42"/>
      <c r="F10" s="42"/>
      <c r="G10" s="42"/>
      <c r="H10" s="42"/>
      <c r="I10" s="42"/>
      <c r="J10" s="42"/>
      <c r="K10" s="42"/>
      <c r="L10" s="42"/>
      <c r="M10" s="29"/>
      <c r="N10" s="29"/>
      <c r="O10" s="29"/>
      <c r="P10" s="29"/>
      <c r="Q10" s="29"/>
      <c r="R10" s="2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40"/>
      <c r="AD10" s="79"/>
    </row>
    <row r="11" spans="2:30" x14ac:dyDescent="0.2">
      <c r="B11" s="87"/>
      <c r="C11" s="73" t="s">
        <v>6</v>
      </c>
      <c r="E11" s="43">
        <v>500</v>
      </c>
      <c r="F11" s="42"/>
      <c r="G11" s="44">
        <f>SUM(E11/12)</f>
        <v>41.666666666666664</v>
      </c>
      <c r="H11" s="42"/>
      <c r="I11" s="45">
        <f>SUM(E11/52)</f>
        <v>9.615384615384615</v>
      </c>
      <c r="J11" s="42"/>
      <c r="K11" s="42"/>
      <c r="L11" s="42"/>
      <c r="M11" s="29"/>
      <c r="N11" s="29"/>
      <c r="O11" s="29"/>
      <c r="P11" s="29"/>
      <c r="Q11" s="29"/>
      <c r="R11" s="29"/>
      <c r="S11" s="46">
        <f>SUM(E11/4)/52</f>
        <v>2.4038461538461537</v>
      </c>
      <c r="T11" s="47">
        <f>SUM(E11/4)</f>
        <v>125</v>
      </c>
      <c r="U11" s="39"/>
      <c r="V11" s="48">
        <f>SUM(E11/2/52)</f>
        <v>4.8076923076923075</v>
      </c>
      <c r="W11" s="49">
        <f>SUM(E11/2)</f>
        <v>250</v>
      </c>
      <c r="X11" s="39"/>
      <c r="Y11" s="50">
        <f>SUM(E11/4)*3/52</f>
        <v>7.2115384615384617</v>
      </c>
      <c r="Z11" s="51">
        <f>SUM(E11/12)*9</f>
        <v>375</v>
      </c>
      <c r="AA11" s="39"/>
      <c r="AB11" s="48">
        <f>SUM(E11/52)</f>
        <v>9.615384615384615</v>
      </c>
      <c r="AC11" s="52">
        <f>E11</f>
        <v>500</v>
      </c>
      <c r="AD11" s="79"/>
    </row>
    <row r="12" spans="2:30" x14ac:dyDescent="0.2">
      <c r="B12" s="87"/>
      <c r="C12" s="73" t="s">
        <v>7</v>
      </c>
      <c r="E12" s="43">
        <v>1500</v>
      </c>
      <c r="F12" s="42"/>
      <c r="G12" s="44">
        <f t="shared" ref="G12:G35" si="0">SUM(E12/12)</f>
        <v>125</v>
      </c>
      <c r="H12" s="42"/>
      <c r="I12" s="45">
        <f t="shared" ref="I12:I35" si="1">SUM(E12/52)</f>
        <v>28.846153846153847</v>
      </c>
      <c r="J12" s="42"/>
      <c r="K12" s="42"/>
      <c r="L12" s="42"/>
      <c r="M12" s="29"/>
      <c r="N12" s="29"/>
      <c r="O12" s="29"/>
      <c r="P12" s="29"/>
      <c r="Q12" s="29"/>
      <c r="R12" s="29"/>
      <c r="S12" s="46">
        <f t="shared" ref="S12:S35" si="2">SUM(E12/4)/52</f>
        <v>7.2115384615384617</v>
      </c>
      <c r="T12" s="47">
        <f t="shared" ref="T12:T35" si="3">SUM(E12/4)</f>
        <v>375</v>
      </c>
      <c r="U12" s="39"/>
      <c r="V12" s="48">
        <f t="shared" ref="V12:V35" si="4">SUM(E12/2/52)</f>
        <v>14.423076923076923</v>
      </c>
      <c r="W12" s="49">
        <f t="shared" ref="W12:W35" si="5">SUM(E12/2)</f>
        <v>750</v>
      </c>
      <c r="X12" s="39"/>
      <c r="Y12" s="50">
        <f t="shared" ref="Y12:Y35" si="6">SUM(E12/4)*3/52</f>
        <v>21.634615384615383</v>
      </c>
      <c r="Z12" s="51">
        <f t="shared" ref="Z12:Z35" si="7">SUM(E12/12)*9</f>
        <v>1125</v>
      </c>
      <c r="AA12" s="39"/>
      <c r="AB12" s="48">
        <f t="shared" ref="AB12:AB35" si="8">SUM(E12/52)</f>
        <v>28.846153846153847</v>
      </c>
      <c r="AC12" s="52">
        <f t="shared" ref="AC12:AC35" si="9">E12</f>
        <v>1500</v>
      </c>
      <c r="AD12" s="79"/>
    </row>
    <row r="13" spans="2:30" x14ac:dyDescent="0.2">
      <c r="B13" s="87"/>
      <c r="C13" s="74" t="s">
        <v>8</v>
      </c>
      <c r="E13" s="43">
        <v>300</v>
      </c>
      <c r="F13" s="29"/>
      <c r="G13" s="44">
        <f t="shared" si="0"/>
        <v>25</v>
      </c>
      <c r="H13" s="29"/>
      <c r="I13" s="45">
        <f t="shared" si="1"/>
        <v>5.7692307692307692</v>
      </c>
      <c r="J13" s="42"/>
      <c r="K13" s="42"/>
      <c r="L13" s="29"/>
      <c r="M13" s="29"/>
      <c r="N13" s="29"/>
      <c r="O13" s="29"/>
      <c r="P13" s="29"/>
      <c r="Q13" s="29"/>
      <c r="R13" s="29"/>
      <c r="S13" s="46">
        <f t="shared" si="2"/>
        <v>1.4423076923076923</v>
      </c>
      <c r="T13" s="47">
        <f t="shared" si="3"/>
        <v>75</v>
      </c>
      <c r="U13" s="39"/>
      <c r="V13" s="48">
        <f t="shared" si="4"/>
        <v>2.8846153846153846</v>
      </c>
      <c r="W13" s="49">
        <f t="shared" si="5"/>
        <v>150</v>
      </c>
      <c r="X13" s="39"/>
      <c r="Y13" s="50">
        <f t="shared" si="6"/>
        <v>4.3269230769230766</v>
      </c>
      <c r="Z13" s="51">
        <f t="shared" si="7"/>
        <v>225</v>
      </c>
      <c r="AA13" s="39"/>
      <c r="AB13" s="48">
        <f t="shared" si="8"/>
        <v>5.7692307692307692</v>
      </c>
      <c r="AC13" s="52">
        <f t="shared" si="9"/>
        <v>300</v>
      </c>
      <c r="AD13" s="79"/>
    </row>
    <row r="14" spans="2:30" x14ac:dyDescent="0.2">
      <c r="B14" s="87"/>
      <c r="C14" s="74" t="s">
        <v>9</v>
      </c>
      <c r="E14" s="43">
        <v>1000</v>
      </c>
      <c r="F14" s="29"/>
      <c r="G14" s="44">
        <f t="shared" si="0"/>
        <v>83.333333333333329</v>
      </c>
      <c r="H14" s="29"/>
      <c r="I14" s="45">
        <f t="shared" si="1"/>
        <v>19.23076923076923</v>
      </c>
      <c r="J14" s="42"/>
      <c r="K14" s="42"/>
      <c r="L14" s="29"/>
      <c r="M14" s="29"/>
      <c r="N14" s="29"/>
      <c r="O14" s="29"/>
      <c r="P14" s="29"/>
      <c r="Q14" s="29"/>
      <c r="R14" s="29"/>
      <c r="S14" s="46">
        <f t="shared" si="2"/>
        <v>4.8076923076923075</v>
      </c>
      <c r="T14" s="47">
        <f t="shared" si="3"/>
        <v>250</v>
      </c>
      <c r="U14" s="39"/>
      <c r="V14" s="48">
        <f t="shared" si="4"/>
        <v>9.615384615384615</v>
      </c>
      <c r="W14" s="49">
        <f t="shared" si="5"/>
        <v>500</v>
      </c>
      <c r="X14" s="39"/>
      <c r="Y14" s="50">
        <f t="shared" si="6"/>
        <v>14.423076923076923</v>
      </c>
      <c r="Z14" s="51">
        <f t="shared" si="7"/>
        <v>750</v>
      </c>
      <c r="AA14" s="39"/>
      <c r="AB14" s="48">
        <f t="shared" si="8"/>
        <v>19.23076923076923</v>
      </c>
      <c r="AC14" s="52">
        <f t="shared" si="9"/>
        <v>1000</v>
      </c>
      <c r="AD14" s="79"/>
    </row>
    <row r="15" spans="2:30" x14ac:dyDescent="0.2">
      <c r="B15" s="87"/>
      <c r="C15" s="74" t="s">
        <v>31</v>
      </c>
      <c r="E15" s="43">
        <v>1000</v>
      </c>
      <c r="F15" s="29"/>
      <c r="G15" s="44">
        <f t="shared" si="0"/>
        <v>83.333333333333329</v>
      </c>
      <c r="H15" s="29"/>
      <c r="I15" s="45">
        <f t="shared" si="1"/>
        <v>19.23076923076923</v>
      </c>
      <c r="J15" s="42"/>
      <c r="K15" s="42"/>
      <c r="L15" s="29"/>
      <c r="M15" s="29"/>
      <c r="N15" s="29"/>
      <c r="O15" s="29"/>
      <c r="P15" s="29"/>
      <c r="Q15" s="29"/>
      <c r="R15" s="29"/>
      <c r="S15" s="46">
        <f t="shared" si="2"/>
        <v>4.8076923076923075</v>
      </c>
      <c r="T15" s="47">
        <f t="shared" si="3"/>
        <v>250</v>
      </c>
      <c r="U15" s="39"/>
      <c r="V15" s="48">
        <f t="shared" si="4"/>
        <v>9.615384615384615</v>
      </c>
      <c r="W15" s="49">
        <f t="shared" si="5"/>
        <v>500</v>
      </c>
      <c r="X15" s="39"/>
      <c r="Y15" s="50">
        <f t="shared" si="6"/>
        <v>14.423076923076923</v>
      </c>
      <c r="Z15" s="51">
        <f t="shared" si="7"/>
        <v>750</v>
      </c>
      <c r="AA15" s="39"/>
      <c r="AB15" s="48">
        <f t="shared" si="8"/>
        <v>19.23076923076923</v>
      </c>
      <c r="AC15" s="52">
        <f t="shared" si="9"/>
        <v>1000</v>
      </c>
      <c r="AD15" s="79"/>
    </row>
    <row r="16" spans="2:30" x14ac:dyDescent="0.2">
      <c r="B16" s="87"/>
      <c r="C16" s="74" t="s">
        <v>10</v>
      </c>
      <c r="E16" s="43">
        <v>50</v>
      </c>
      <c r="F16" s="29"/>
      <c r="G16" s="44">
        <f t="shared" si="0"/>
        <v>4.166666666666667</v>
      </c>
      <c r="H16" s="29"/>
      <c r="I16" s="45">
        <f t="shared" si="1"/>
        <v>0.96153846153846156</v>
      </c>
      <c r="J16" s="42"/>
      <c r="K16" s="42"/>
      <c r="L16" s="29"/>
      <c r="M16" s="29"/>
      <c r="N16" s="29"/>
      <c r="O16" s="29"/>
      <c r="P16" s="29"/>
      <c r="Q16" s="29"/>
      <c r="R16" s="29"/>
      <c r="S16" s="46">
        <f t="shared" si="2"/>
        <v>0.24038461538461539</v>
      </c>
      <c r="T16" s="47">
        <f t="shared" si="3"/>
        <v>12.5</v>
      </c>
      <c r="U16" s="39"/>
      <c r="V16" s="48">
        <f t="shared" si="4"/>
        <v>0.48076923076923078</v>
      </c>
      <c r="W16" s="49">
        <f t="shared" si="5"/>
        <v>25</v>
      </c>
      <c r="X16" s="39"/>
      <c r="Y16" s="50">
        <f t="shared" si="6"/>
        <v>0.72115384615384615</v>
      </c>
      <c r="Z16" s="51">
        <f t="shared" si="7"/>
        <v>37.5</v>
      </c>
      <c r="AA16" s="39"/>
      <c r="AB16" s="48">
        <f t="shared" si="8"/>
        <v>0.96153846153846156</v>
      </c>
      <c r="AC16" s="52">
        <f t="shared" si="9"/>
        <v>50</v>
      </c>
      <c r="AD16" s="79"/>
    </row>
    <row r="17" spans="2:30" x14ac:dyDescent="0.2">
      <c r="B17" s="87"/>
      <c r="C17" s="74" t="s">
        <v>27</v>
      </c>
      <c r="E17" s="43">
        <v>100</v>
      </c>
      <c r="F17" s="29"/>
      <c r="G17" s="44">
        <f t="shared" si="0"/>
        <v>8.3333333333333339</v>
      </c>
      <c r="H17" s="29"/>
      <c r="I17" s="45">
        <f t="shared" si="1"/>
        <v>1.9230769230769231</v>
      </c>
      <c r="J17" s="42"/>
      <c r="K17" s="42"/>
      <c r="L17" s="29"/>
      <c r="M17" s="29"/>
      <c r="N17" s="29"/>
      <c r="O17" s="29"/>
      <c r="P17" s="29"/>
      <c r="Q17" s="29"/>
      <c r="R17" s="29"/>
      <c r="S17" s="46">
        <f t="shared" si="2"/>
        <v>0.48076923076923078</v>
      </c>
      <c r="T17" s="47">
        <f t="shared" si="3"/>
        <v>25</v>
      </c>
      <c r="U17" s="39"/>
      <c r="V17" s="48">
        <f t="shared" si="4"/>
        <v>0.96153846153846156</v>
      </c>
      <c r="W17" s="49">
        <f t="shared" si="5"/>
        <v>50</v>
      </c>
      <c r="X17" s="39"/>
      <c r="Y17" s="50">
        <f t="shared" si="6"/>
        <v>1.4423076923076923</v>
      </c>
      <c r="Z17" s="51">
        <f t="shared" si="7"/>
        <v>75</v>
      </c>
      <c r="AA17" s="39"/>
      <c r="AB17" s="48">
        <f t="shared" si="8"/>
        <v>1.9230769230769231</v>
      </c>
      <c r="AC17" s="52">
        <f t="shared" si="9"/>
        <v>100</v>
      </c>
      <c r="AD17" s="79"/>
    </row>
    <row r="18" spans="2:30" x14ac:dyDescent="0.2">
      <c r="B18" s="87"/>
      <c r="C18" s="74" t="s">
        <v>33</v>
      </c>
      <c r="E18" s="43">
        <v>50</v>
      </c>
      <c r="F18" s="29"/>
      <c r="G18" s="44">
        <f t="shared" si="0"/>
        <v>4.166666666666667</v>
      </c>
      <c r="H18" s="29"/>
      <c r="I18" s="45">
        <f t="shared" si="1"/>
        <v>0.96153846153846156</v>
      </c>
      <c r="J18" s="42"/>
      <c r="K18" s="42"/>
      <c r="L18" s="29"/>
      <c r="M18" s="29"/>
      <c r="N18" s="29"/>
      <c r="O18" s="29"/>
      <c r="P18" s="29"/>
      <c r="Q18" s="29"/>
      <c r="R18" s="29"/>
      <c r="S18" s="46">
        <f t="shared" si="2"/>
        <v>0.24038461538461539</v>
      </c>
      <c r="T18" s="47">
        <f t="shared" si="3"/>
        <v>12.5</v>
      </c>
      <c r="U18" s="39"/>
      <c r="V18" s="48">
        <f t="shared" si="4"/>
        <v>0.48076923076923078</v>
      </c>
      <c r="W18" s="49">
        <f t="shared" si="5"/>
        <v>25</v>
      </c>
      <c r="X18" s="39"/>
      <c r="Y18" s="50">
        <f t="shared" si="6"/>
        <v>0.72115384615384615</v>
      </c>
      <c r="Z18" s="51">
        <f t="shared" si="7"/>
        <v>37.5</v>
      </c>
      <c r="AA18" s="39"/>
      <c r="AB18" s="48">
        <f t="shared" si="8"/>
        <v>0.96153846153846156</v>
      </c>
      <c r="AC18" s="52">
        <f t="shared" si="9"/>
        <v>50</v>
      </c>
      <c r="AD18" s="79"/>
    </row>
    <row r="19" spans="2:30" x14ac:dyDescent="0.2">
      <c r="B19" s="87"/>
      <c r="C19" s="74" t="s">
        <v>44</v>
      </c>
      <c r="E19" s="43">
        <v>20000</v>
      </c>
      <c r="F19" s="42"/>
      <c r="G19" s="44">
        <f t="shared" si="0"/>
        <v>1666.6666666666667</v>
      </c>
      <c r="H19" s="42"/>
      <c r="I19" s="45">
        <f t="shared" si="1"/>
        <v>384.61538461538464</v>
      </c>
      <c r="J19" s="42"/>
      <c r="K19" s="42"/>
      <c r="L19" s="29"/>
      <c r="M19" s="29"/>
      <c r="N19" s="29"/>
      <c r="O19" s="29"/>
      <c r="P19" s="29"/>
      <c r="Q19" s="29"/>
      <c r="R19" s="29"/>
      <c r="S19" s="46">
        <f t="shared" si="2"/>
        <v>96.15384615384616</v>
      </c>
      <c r="T19" s="47">
        <f t="shared" si="3"/>
        <v>5000</v>
      </c>
      <c r="U19" s="39"/>
      <c r="V19" s="48">
        <f t="shared" si="4"/>
        <v>192.30769230769232</v>
      </c>
      <c r="W19" s="49">
        <f t="shared" si="5"/>
        <v>10000</v>
      </c>
      <c r="X19" s="39"/>
      <c r="Y19" s="50">
        <f t="shared" si="6"/>
        <v>288.46153846153845</v>
      </c>
      <c r="Z19" s="51">
        <f t="shared" si="7"/>
        <v>15000</v>
      </c>
      <c r="AA19" s="39"/>
      <c r="AB19" s="48">
        <f t="shared" si="8"/>
        <v>384.61538461538464</v>
      </c>
      <c r="AC19" s="52">
        <f t="shared" si="9"/>
        <v>20000</v>
      </c>
      <c r="AD19" s="79"/>
    </row>
    <row r="20" spans="2:30" x14ac:dyDescent="0.2">
      <c r="B20" s="87"/>
      <c r="C20" s="74" t="s">
        <v>13</v>
      </c>
      <c r="E20" s="43">
        <v>4000</v>
      </c>
      <c r="F20" s="42"/>
      <c r="G20" s="44">
        <f t="shared" si="0"/>
        <v>333.33333333333331</v>
      </c>
      <c r="H20" s="42"/>
      <c r="I20" s="45">
        <f t="shared" si="1"/>
        <v>76.92307692307692</v>
      </c>
      <c r="J20" s="42"/>
      <c r="K20" s="42"/>
      <c r="L20" s="29"/>
      <c r="M20" s="29"/>
      <c r="N20" s="29"/>
      <c r="O20" s="29"/>
      <c r="P20" s="29"/>
      <c r="Q20" s="29"/>
      <c r="R20" s="29"/>
      <c r="S20" s="46">
        <f t="shared" si="2"/>
        <v>19.23076923076923</v>
      </c>
      <c r="T20" s="47">
        <f t="shared" si="3"/>
        <v>1000</v>
      </c>
      <c r="U20" s="39"/>
      <c r="V20" s="48">
        <f t="shared" si="4"/>
        <v>38.46153846153846</v>
      </c>
      <c r="W20" s="49">
        <f t="shared" si="5"/>
        <v>2000</v>
      </c>
      <c r="X20" s="39"/>
      <c r="Y20" s="50">
        <f t="shared" si="6"/>
        <v>57.692307692307693</v>
      </c>
      <c r="Z20" s="51">
        <f t="shared" si="7"/>
        <v>3000</v>
      </c>
      <c r="AA20" s="39"/>
      <c r="AB20" s="48">
        <f t="shared" si="8"/>
        <v>76.92307692307692</v>
      </c>
      <c r="AC20" s="52">
        <f t="shared" si="9"/>
        <v>4000</v>
      </c>
      <c r="AD20" s="79"/>
    </row>
    <row r="21" spans="2:30" x14ac:dyDescent="0.2">
      <c r="B21" s="87"/>
      <c r="C21" s="74" t="s">
        <v>49</v>
      </c>
      <c r="E21" s="43">
        <v>1500</v>
      </c>
      <c r="F21" s="42"/>
      <c r="G21" s="44">
        <f t="shared" si="0"/>
        <v>125</v>
      </c>
      <c r="H21" s="42"/>
      <c r="I21" s="45">
        <f t="shared" si="1"/>
        <v>28.846153846153847</v>
      </c>
      <c r="J21" s="42"/>
      <c r="K21" s="42"/>
      <c r="L21" s="29"/>
      <c r="M21" s="29"/>
      <c r="N21" s="29"/>
      <c r="O21" s="29"/>
      <c r="P21" s="29"/>
      <c r="Q21" s="29"/>
      <c r="R21" s="29"/>
      <c r="S21" s="46">
        <f t="shared" si="2"/>
        <v>7.2115384615384617</v>
      </c>
      <c r="T21" s="47">
        <f t="shared" si="3"/>
        <v>375</v>
      </c>
      <c r="U21" s="39"/>
      <c r="V21" s="48">
        <f t="shared" si="4"/>
        <v>14.423076923076923</v>
      </c>
      <c r="W21" s="49">
        <f t="shared" si="5"/>
        <v>750</v>
      </c>
      <c r="X21" s="39"/>
      <c r="Y21" s="50">
        <f t="shared" si="6"/>
        <v>21.634615384615383</v>
      </c>
      <c r="Z21" s="51">
        <f t="shared" si="7"/>
        <v>1125</v>
      </c>
      <c r="AA21" s="39"/>
      <c r="AB21" s="48">
        <f t="shared" si="8"/>
        <v>28.846153846153847</v>
      </c>
      <c r="AC21" s="52">
        <f t="shared" si="9"/>
        <v>1500</v>
      </c>
      <c r="AD21" s="79"/>
    </row>
    <row r="22" spans="2:30" x14ac:dyDescent="0.2">
      <c r="B22" s="87"/>
      <c r="C22" s="74" t="s">
        <v>12</v>
      </c>
      <c r="E22" s="43">
        <v>2500</v>
      </c>
      <c r="F22" s="42"/>
      <c r="G22" s="44">
        <f t="shared" si="0"/>
        <v>208.33333333333334</v>
      </c>
      <c r="H22" s="42"/>
      <c r="I22" s="45">
        <f t="shared" si="1"/>
        <v>48.07692307692308</v>
      </c>
      <c r="J22" s="42"/>
      <c r="K22" s="42"/>
      <c r="L22" s="29"/>
      <c r="M22" s="29"/>
      <c r="N22" s="29"/>
      <c r="O22" s="29"/>
      <c r="P22" s="29"/>
      <c r="Q22" s="29"/>
      <c r="R22" s="29"/>
      <c r="S22" s="46">
        <f t="shared" si="2"/>
        <v>12.01923076923077</v>
      </c>
      <c r="T22" s="47">
        <f t="shared" si="3"/>
        <v>625</v>
      </c>
      <c r="U22" s="39"/>
      <c r="V22" s="48">
        <f t="shared" si="4"/>
        <v>24.03846153846154</v>
      </c>
      <c r="W22" s="49">
        <f t="shared" si="5"/>
        <v>1250</v>
      </c>
      <c r="X22" s="39"/>
      <c r="Y22" s="50">
        <f t="shared" si="6"/>
        <v>36.057692307692307</v>
      </c>
      <c r="Z22" s="51">
        <f t="shared" si="7"/>
        <v>1875</v>
      </c>
      <c r="AA22" s="39"/>
      <c r="AB22" s="48">
        <f t="shared" si="8"/>
        <v>48.07692307692308</v>
      </c>
      <c r="AC22" s="52">
        <f t="shared" si="9"/>
        <v>2500</v>
      </c>
      <c r="AD22" s="79"/>
    </row>
    <row r="23" spans="2:30" x14ac:dyDescent="0.2">
      <c r="B23" s="87"/>
      <c r="C23" s="74" t="s">
        <v>14</v>
      </c>
      <c r="E23" s="43">
        <v>1000</v>
      </c>
      <c r="F23" s="42"/>
      <c r="G23" s="44">
        <f t="shared" si="0"/>
        <v>83.333333333333329</v>
      </c>
      <c r="H23" s="42"/>
      <c r="I23" s="45">
        <f t="shared" si="1"/>
        <v>19.23076923076923</v>
      </c>
      <c r="J23" s="42"/>
      <c r="K23" s="42"/>
      <c r="L23" s="29"/>
      <c r="M23" s="29"/>
      <c r="N23" s="29"/>
      <c r="O23" s="29"/>
      <c r="P23" s="29"/>
      <c r="Q23" s="29"/>
      <c r="R23" s="29"/>
      <c r="S23" s="46">
        <f t="shared" si="2"/>
        <v>4.8076923076923075</v>
      </c>
      <c r="T23" s="47">
        <f t="shared" si="3"/>
        <v>250</v>
      </c>
      <c r="U23" s="39"/>
      <c r="V23" s="48">
        <f t="shared" si="4"/>
        <v>9.615384615384615</v>
      </c>
      <c r="W23" s="49">
        <f t="shared" si="5"/>
        <v>500</v>
      </c>
      <c r="X23" s="39"/>
      <c r="Y23" s="50">
        <f t="shared" si="6"/>
        <v>14.423076923076923</v>
      </c>
      <c r="Z23" s="51">
        <f t="shared" si="7"/>
        <v>750</v>
      </c>
      <c r="AA23" s="39"/>
      <c r="AB23" s="48">
        <f t="shared" si="8"/>
        <v>19.23076923076923</v>
      </c>
      <c r="AC23" s="52">
        <f t="shared" si="9"/>
        <v>1000</v>
      </c>
      <c r="AD23" s="79"/>
    </row>
    <row r="24" spans="2:30" x14ac:dyDescent="0.2">
      <c r="B24" s="87"/>
      <c r="C24" s="74" t="s">
        <v>45</v>
      </c>
      <c r="E24" s="43">
        <v>10000</v>
      </c>
      <c r="F24" s="42"/>
      <c r="G24" s="44">
        <f t="shared" si="0"/>
        <v>833.33333333333337</v>
      </c>
      <c r="H24" s="42"/>
      <c r="I24" s="45">
        <f t="shared" si="1"/>
        <v>192.30769230769232</v>
      </c>
      <c r="J24" s="42"/>
      <c r="K24" s="42"/>
      <c r="L24" s="29"/>
      <c r="M24" s="29"/>
      <c r="N24" s="29"/>
      <c r="O24" s="29"/>
      <c r="P24" s="29"/>
      <c r="Q24" s="29"/>
      <c r="R24" s="29"/>
      <c r="S24" s="46">
        <f t="shared" si="2"/>
        <v>48.07692307692308</v>
      </c>
      <c r="T24" s="47">
        <f t="shared" si="3"/>
        <v>2500</v>
      </c>
      <c r="U24" s="39"/>
      <c r="V24" s="48">
        <f t="shared" si="4"/>
        <v>96.15384615384616</v>
      </c>
      <c r="W24" s="49">
        <f t="shared" si="5"/>
        <v>5000</v>
      </c>
      <c r="X24" s="39"/>
      <c r="Y24" s="50">
        <f t="shared" si="6"/>
        <v>144.23076923076923</v>
      </c>
      <c r="Z24" s="51">
        <f t="shared" si="7"/>
        <v>7500</v>
      </c>
      <c r="AA24" s="39"/>
      <c r="AB24" s="48">
        <f t="shared" si="8"/>
        <v>192.30769230769232</v>
      </c>
      <c r="AC24" s="52">
        <f t="shared" si="9"/>
        <v>10000</v>
      </c>
      <c r="AD24" s="79"/>
    </row>
    <row r="25" spans="2:30" x14ac:dyDescent="0.2">
      <c r="B25" s="87"/>
      <c r="C25" s="74" t="s">
        <v>50</v>
      </c>
      <c r="E25" s="43">
        <v>0</v>
      </c>
      <c r="F25" s="42"/>
      <c r="G25" s="44">
        <f t="shared" si="0"/>
        <v>0</v>
      </c>
      <c r="H25" s="42"/>
      <c r="I25" s="45">
        <f t="shared" si="1"/>
        <v>0</v>
      </c>
      <c r="J25" s="42"/>
      <c r="K25" s="42"/>
      <c r="L25" s="29"/>
      <c r="M25" s="29"/>
      <c r="N25" s="29"/>
      <c r="O25" s="29"/>
      <c r="P25" s="29"/>
      <c r="Q25" s="29"/>
      <c r="R25" s="29"/>
      <c r="S25" s="46">
        <f t="shared" si="2"/>
        <v>0</v>
      </c>
      <c r="T25" s="47">
        <f t="shared" si="3"/>
        <v>0</v>
      </c>
      <c r="U25" s="39"/>
      <c r="V25" s="48">
        <f t="shared" si="4"/>
        <v>0</v>
      </c>
      <c r="W25" s="49">
        <f t="shared" si="5"/>
        <v>0</v>
      </c>
      <c r="X25" s="39"/>
      <c r="Y25" s="50">
        <f t="shared" si="6"/>
        <v>0</v>
      </c>
      <c r="Z25" s="51">
        <f t="shared" si="7"/>
        <v>0</v>
      </c>
      <c r="AA25" s="39"/>
      <c r="AB25" s="48">
        <f t="shared" si="8"/>
        <v>0</v>
      </c>
      <c r="AC25" s="52">
        <f t="shared" si="9"/>
        <v>0</v>
      </c>
      <c r="AD25" s="79"/>
    </row>
    <row r="26" spans="2:30" x14ac:dyDescent="0.2">
      <c r="B26" s="87"/>
      <c r="C26" s="74" t="s">
        <v>28</v>
      </c>
      <c r="E26" s="43">
        <v>1500</v>
      </c>
      <c r="F26" s="42"/>
      <c r="G26" s="44">
        <f t="shared" si="0"/>
        <v>125</v>
      </c>
      <c r="H26" s="42"/>
      <c r="I26" s="45">
        <f t="shared" si="1"/>
        <v>28.846153846153847</v>
      </c>
      <c r="J26" s="42"/>
      <c r="K26" s="42"/>
      <c r="L26" s="29"/>
      <c r="M26" s="29"/>
      <c r="N26" s="29"/>
      <c r="O26" s="29"/>
      <c r="P26" s="29"/>
      <c r="Q26" s="29"/>
      <c r="R26" s="29"/>
      <c r="S26" s="46">
        <f t="shared" si="2"/>
        <v>7.2115384615384617</v>
      </c>
      <c r="T26" s="47">
        <f t="shared" si="3"/>
        <v>375</v>
      </c>
      <c r="U26" s="39"/>
      <c r="V26" s="48">
        <f t="shared" si="4"/>
        <v>14.423076923076923</v>
      </c>
      <c r="W26" s="49">
        <f t="shared" si="5"/>
        <v>750</v>
      </c>
      <c r="X26" s="39"/>
      <c r="Y26" s="50">
        <f t="shared" si="6"/>
        <v>21.634615384615383</v>
      </c>
      <c r="Z26" s="51">
        <f t="shared" si="7"/>
        <v>1125</v>
      </c>
      <c r="AA26" s="39"/>
      <c r="AB26" s="48">
        <f t="shared" si="8"/>
        <v>28.846153846153847</v>
      </c>
      <c r="AC26" s="52">
        <f t="shared" si="9"/>
        <v>1500</v>
      </c>
      <c r="AD26" s="79"/>
    </row>
    <row r="27" spans="2:30" x14ac:dyDescent="0.2">
      <c r="B27" s="87"/>
      <c r="C27" s="74" t="s">
        <v>29</v>
      </c>
      <c r="E27" s="43">
        <v>300</v>
      </c>
      <c r="F27" s="42"/>
      <c r="G27" s="44">
        <f t="shared" si="0"/>
        <v>25</v>
      </c>
      <c r="H27" s="42"/>
      <c r="I27" s="45">
        <f t="shared" si="1"/>
        <v>5.7692307692307692</v>
      </c>
      <c r="J27" s="42"/>
      <c r="K27" s="42"/>
      <c r="L27" s="29"/>
      <c r="M27" s="29"/>
      <c r="N27" s="29"/>
      <c r="O27" s="29"/>
      <c r="P27" s="29"/>
      <c r="Q27" s="29"/>
      <c r="R27" s="29"/>
      <c r="S27" s="46">
        <f t="shared" si="2"/>
        <v>1.4423076923076923</v>
      </c>
      <c r="T27" s="47">
        <f t="shared" si="3"/>
        <v>75</v>
      </c>
      <c r="U27" s="39"/>
      <c r="V27" s="48">
        <f t="shared" si="4"/>
        <v>2.8846153846153846</v>
      </c>
      <c r="W27" s="49">
        <f t="shared" si="5"/>
        <v>150</v>
      </c>
      <c r="X27" s="39"/>
      <c r="Y27" s="50">
        <f t="shared" si="6"/>
        <v>4.3269230769230766</v>
      </c>
      <c r="Z27" s="51">
        <f t="shared" si="7"/>
        <v>225</v>
      </c>
      <c r="AA27" s="39"/>
      <c r="AB27" s="48">
        <f t="shared" si="8"/>
        <v>5.7692307692307692</v>
      </c>
      <c r="AC27" s="52">
        <f t="shared" si="9"/>
        <v>300</v>
      </c>
      <c r="AD27" s="79"/>
    </row>
    <row r="28" spans="2:30" x14ac:dyDescent="0.2">
      <c r="B28" s="87"/>
      <c r="C28" s="72" t="s">
        <v>30</v>
      </c>
      <c r="E28" s="43">
        <v>300</v>
      </c>
      <c r="F28" s="42"/>
      <c r="G28" s="44">
        <f t="shared" si="0"/>
        <v>25</v>
      </c>
      <c r="H28" s="42"/>
      <c r="I28" s="45">
        <f t="shared" si="1"/>
        <v>5.7692307692307692</v>
      </c>
      <c r="J28" s="42"/>
      <c r="K28" s="42"/>
      <c r="L28" s="29"/>
      <c r="M28" s="29"/>
      <c r="N28" s="29"/>
      <c r="O28" s="29"/>
      <c r="P28" s="29"/>
      <c r="Q28" s="29"/>
      <c r="R28" s="29"/>
      <c r="S28" s="46">
        <f t="shared" si="2"/>
        <v>1.4423076923076923</v>
      </c>
      <c r="T28" s="47">
        <f t="shared" si="3"/>
        <v>75</v>
      </c>
      <c r="U28" s="39"/>
      <c r="V28" s="48">
        <f t="shared" si="4"/>
        <v>2.8846153846153846</v>
      </c>
      <c r="W28" s="49">
        <f t="shared" si="5"/>
        <v>150</v>
      </c>
      <c r="X28" s="39"/>
      <c r="Y28" s="50">
        <f t="shared" si="6"/>
        <v>4.3269230769230766</v>
      </c>
      <c r="Z28" s="51">
        <f t="shared" si="7"/>
        <v>225</v>
      </c>
      <c r="AA28" s="39"/>
      <c r="AB28" s="48">
        <f t="shared" si="8"/>
        <v>5.7692307692307692</v>
      </c>
      <c r="AC28" s="52">
        <f t="shared" si="9"/>
        <v>300</v>
      </c>
      <c r="AD28" s="79"/>
    </row>
    <row r="29" spans="2:30" x14ac:dyDescent="0.2">
      <c r="B29" s="87"/>
      <c r="C29" s="72" t="s">
        <v>46</v>
      </c>
      <c r="E29" s="43">
        <v>300</v>
      </c>
      <c r="F29" s="42"/>
      <c r="G29" s="44">
        <f t="shared" si="0"/>
        <v>25</v>
      </c>
      <c r="H29" s="42"/>
      <c r="I29" s="45">
        <f t="shared" si="1"/>
        <v>5.7692307692307692</v>
      </c>
      <c r="J29" s="42"/>
      <c r="K29" s="29"/>
      <c r="L29" s="29"/>
      <c r="M29" s="29"/>
      <c r="N29" s="29"/>
      <c r="O29" s="29"/>
      <c r="P29" s="29"/>
      <c r="Q29" s="29"/>
      <c r="R29" s="29"/>
      <c r="S29" s="46">
        <f t="shared" si="2"/>
        <v>1.4423076923076923</v>
      </c>
      <c r="T29" s="47">
        <f t="shared" si="3"/>
        <v>75</v>
      </c>
      <c r="U29" s="39"/>
      <c r="V29" s="48">
        <f t="shared" si="4"/>
        <v>2.8846153846153846</v>
      </c>
      <c r="W29" s="49">
        <f t="shared" si="5"/>
        <v>150</v>
      </c>
      <c r="X29" s="39"/>
      <c r="Y29" s="50">
        <f t="shared" si="6"/>
        <v>4.3269230769230766</v>
      </c>
      <c r="Z29" s="51">
        <f t="shared" si="7"/>
        <v>225</v>
      </c>
      <c r="AA29" s="39"/>
      <c r="AB29" s="48">
        <f t="shared" si="8"/>
        <v>5.7692307692307692</v>
      </c>
      <c r="AC29" s="52">
        <f t="shared" si="9"/>
        <v>300</v>
      </c>
      <c r="AD29" s="79"/>
    </row>
    <row r="30" spans="2:30" x14ac:dyDescent="0.2">
      <c r="B30" s="87"/>
      <c r="C30" s="72" t="s">
        <v>36</v>
      </c>
      <c r="E30" s="43">
        <v>250</v>
      </c>
      <c r="F30" s="42"/>
      <c r="G30" s="44">
        <f t="shared" ref="G30:G32" si="10">SUM(E30/12)</f>
        <v>20.833333333333332</v>
      </c>
      <c r="H30" s="42"/>
      <c r="I30" s="45">
        <f t="shared" ref="I30:I32" si="11">SUM(E30/52)</f>
        <v>4.8076923076923075</v>
      </c>
      <c r="J30" s="42"/>
      <c r="K30" s="29"/>
      <c r="L30" s="29"/>
      <c r="M30" s="29"/>
      <c r="N30" s="29"/>
      <c r="O30" s="29"/>
      <c r="P30" s="29"/>
      <c r="Q30" s="29"/>
      <c r="R30" s="29"/>
      <c r="S30" s="46">
        <f t="shared" ref="S30:S32" si="12">SUM(E30/4)/52</f>
        <v>1.2019230769230769</v>
      </c>
      <c r="T30" s="47">
        <f t="shared" ref="T30:T32" si="13">SUM(E30/4)</f>
        <v>62.5</v>
      </c>
      <c r="U30" s="39"/>
      <c r="V30" s="48">
        <f t="shared" ref="V30:V32" si="14">SUM(E30/2/52)</f>
        <v>2.4038461538461537</v>
      </c>
      <c r="W30" s="49">
        <f t="shared" ref="W30:W32" si="15">SUM(E30/2)</f>
        <v>125</v>
      </c>
      <c r="X30" s="39"/>
      <c r="Y30" s="50">
        <f t="shared" ref="Y30:Y32" si="16">SUM(E30/4)*3/52</f>
        <v>3.6057692307692308</v>
      </c>
      <c r="Z30" s="51">
        <f t="shared" ref="Z30:Z32" si="17">SUM(E30/12)*9</f>
        <v>187.5</v>
      </c>
      <c r="AA30" s="39"/>
      <c r="AB30" s="48">
        <f t="shared" ref="AB30:AB32" si="18">SUM(E30/52)</f>
        <v>4.8076923076923075</v>
      </c>
      <c r="AC30" s="52">
        <f t="shared" ref="AC30:AC32" si="19">E30</f>
        <v>250</v>
      </c>
      <c r="AD30" s="79"/>
    </row>
    <row r="31" spans="2:30" x14ac:dyDescent="0.2">
      <c r="B31" s="87"/>
      <c r="C31" s="72" t="s">
        <v>11</v>
      </c>
      <c r="E31" s="43">
        <v>0</v>
      </c>
      <c r="F31" s="42"/>
      <c r="G31" s="44">
        <f t="shared" si="10"/>
        <v>0</v>
      </c>
      <c r="H31" s="42"/>
      <c r="I31" s="45">
        <f t="shared" si="11"/>
        <v>0</v>
      </c>
      <c r="J31" s="42"/>
      <c r="K31" s="29"/>
      <c r="L31" s="29"/>
      <c r="M31" s="29"/>
      <c r="N31" s="29"/>
      <c r="O31" s="29"/>
      <c r="P31" s="29"/>
      <c r="Q31" s="29"/>
      <c r="R31" s="29"/>
      <c r="S31" s="46">
        <f t="shared" si="12"/>
        <v>0</v>
      </c>
      <c r="T31" s="47">
        <f t="shared" si="13"/>
        <v>0</v>
      </c>
      <c r="U31" s="39"/>
      <c r="V31" s="48">
        <f t="shared" si="14"/>
        <v>0</v>
      </c>
      <c r="W31" s="49">
        <f t="shared" si="15"/>
        <v>0</v>
      </c>
      <c r="X31" s="39"/>
      <c r="Y31" s="50">
        <f t="shared" si="16"/>
        <v>0</v>
      </c>
      <c r="Z31" s="51">
        <f t="shared" si="17"/>
        <v>0</v>
      </c>
      <c r="AA31" s="39"/>
      <c r="AB31" s="48">
        <f t="shared" si="18"/>
        <v>0</v>
      </c>
      <c r="AC31" s="52">
        <f t="shared" si="19"/>
        <v>0</v>
      </c>
      <c r="AD31" s="79"/>
    </row>
    <row r="32" spans="2:30" x14ac:dyDescent="0.2">
      <c r="B32" s="87"/>
      <c r="C32" s="72" t="s">
        <v>11</v>
      </c>
      <c r="E32" s="43">
        <v>0</v>
      </c>
      <c r="F32" s="42"/>
      <c r="G32" s="44">
        <f t="shared" si="10"/>
        <v>0</v>
      </c>
      <c r="H32" s="42"/>
      <c r="I32" s="45">
        <f t="shared" si="11"/>
        <v>0</v>
      </c>
      <c r="J32" s="42"/>
      <c r="K32" s="29"/>
      <c r="L32" s="29"/>
      <c r="M32" s="29"/>
      <c r="N32" s="29"/>
      <c r="O32" s="29"/>
      <c r="P32" s="29"/>
      <c r="Q32" s="29"/>
      <c r="R32" s="29"/>
      <c r="S32" s="46">
        <f t="shared" si="12"/>
        <v>0</v>
      </c>
      <c r="T32" s="47">
        <f t="shared" si="13"/>
        <v>0</v>
      </c>
      <c r="U32" s="39"/>
      <c r="V32" s="48">
        <f t="shared" si="14"/>
        <v>0</v>
      </c>
      <c r="W32" s="49">
        <f t="shared" si="15"/>
        <v>0</v>
      </c>
      <c r="X32" s="39"/>
      <c r="Y32" s="50">
        <f t="shared" si="16"/>
        <v>0</v>
      </c>
      <c r="Z32" s="51">
        <f t="shared" si="17"/>
        <v>0</v>
      </c>
      <c r="AA32" s="39"/>
      <c r="AB32" s="48">
        <f t="shared" si="18"/>
        <v>0</v>
      </c>
      <c r="AC32" s="52">
        <f t="shared" si="19"/>
        <v>0</v>
      </c>
      <c r="AD32" s="79"/>
    </row>
    <row r="33" spans="2:30" x14ac:dyDescent="0.2">
      <c r="B33" s="87"/>
      <c r="C33" s="72" t="s">
        <v>11</v>
      </c>
      <c r="E33" s="43">
        <v>0</v>
      </c>
      <c r="F33" s="29"/>
      <c r="G33" s="44">
        <f t="shared" si="0"/>
        <v>0</v>
      </c>
      <c r="H33" s="29"/>
      <c r="I33" s="45">
        <f t="shared" si="1"/>
        <v>0</v>
      </c>
      <c r="J33" s="42"/>
      <c r="K33" s="42"/>
      <c r="L33" s="29"/>
      <c r="M33" s="29"/>
      <c r="N33" s="29"/>
      <c r="O33" s="29"/>
      <c r="P33" s="29"/>
      <c r="Q33" s="29"/>
      <c r="R33" s="29"/>
      <c r="S33" s="46">
        <f t="shared" si="2"/>
        <v>0</v>
      </c>
      <c r="T33" s="47">
        <f t="shared" si="3"/>
        <v>0</v>
      </c>
      <c r="U33" s="39"/>
      <c r="V33" s="48">
        <f t="shared" si="4"/>
        <v>0</v>
      </c>
      <c r="W33" s="49">
        <f t="shared" si="5"/>
        <v>0</v>
      </c>
      <c r="X33" s="39"/>
      <c r="Y33" s="50">
        <f t="shared" si="6"/>
        <v>0</v>
      </c>
      <c r="Z33" s="51">
        <f t="shared" si="7"/>
        <v>0</v>
      </c>
      <c r="AA33" s="39"/>
      <c r="AB33" s="48">
        <f t="shared" si="8"/>
        <v>0</v>
      </c>
      <c r="AC33" s="52">
        <f t="shared" si="9"/>
        <v>0</v>
      </c>
      <c r="AD33" s="79"/>
    </row>
    <row r="34" spans="2:30" x14ac:dyDescent="0.2">
      <c r="B34" s="87"/>
      <c r="C34" s="72" t="s">
        <v>11</v>
      </c>
      <c r="E34" s="43">
        <v>0</v>
      </c>
      <c r="F34" s="29"/>
      <c r="G34" s="44">
        <f t="shared" si="0"/>
        <v>0</v>
      </c>
      <c r="H34" s="29"/>
      <c r="I34" s="45">
        <f t="shared" si="1"/>
        <v>0</v>
      </c>
      <c r="J34" s="42"/>
      <c r="K34" s="42"/>
      <c r="L34" s="29"/>
      <c r="M34" s="29"/>
      <c r="N34" s="29"/>
      <c r="O34" s="29"/>
      <c r="P34" s="29"/>
      <c r="Q34" s="29"/>
      <c r="R34" s="29"/>
      <c r="S34" s="46">
        <f t="shared" si="2"/>
        <v>0</v>
      </c>
      <c r="T34" s="47">
        <f t="shared" si="3"/>
        <v>0</v>
      </c>
      <c r="U34" s="39"/>
      <c r="V34" s="48">
        <f t="shared" si="4"/>
        <v>0</v>
      </c>
      <c r="W34" s="49">
        <f t="shared" si="5"/>
        <v>0</v>
      </c>
      <c r="X34" s="39"/>
      <c r="Y34" s="50">
        <f t="shared" si="6"/>
        <v>0</v>
      </c>
      <c r="Z34" s="51">
        <f t="shared" si="7"/>
        <v>0</v>
      </c>
      <c r="AA34" s="39"/>
      <c r="AB34" s="48">
        <f t="shared" si="8"/>
        <v>0</v>
      </c>
      <c r="AC34" s="52">
        <f t="shared" si="9"/>
        <v>0</v>
      </c>
      <c r="AD34" s="79"/>
    </row>
    <row r="35" spans="2:30" x14ac:dyDescent="0.2">
      <c r="B35" s="87"/>
      <c r="C35" s="72" t="s">
        <v>11</v>
      </c>
      <c r="E35" s="43">
        <v>0</v>
      </c>
      <c r="F35" s="29"/>
      <c r="G35" s="44">
        <f t="shared" si="0"/>
        <v>0</v>
      </c>
      <c r="H35" s="29"/>
      <c r="I35" s="45">
        <f t="shared" si="1"/>
        <v>0</v>
      </c>
      <c r="J35" s="42"/>
      <c r="K35" s="42"/>
      <c r="L35" s="29"/>
      <c r="M35" s="29"/>
      <c r="N35" s="29"/>
      <c r="O35" s="29"/>
      <c r="P35" s="29"/>
      <c r="Q35" s="29"/>
      <c r="R35" s="29"/>
      <c r="S35" s="46">
        <f t="shared" si="2"/>
        <v>0</v>
      </c>
      <c r="T35" s="47">
        <f t="shared" si="3"/>
        <v>0</v>
      </c>
      <c r="U35" s="39"/>
      <c r="V35" s="48">
        <f t="shared" si="4"/>
        <v>0</v>
      </c>
      <c r="W35" s="49">
        <f t="shared" si="5"/>
        <v>0</v>
      </c>
      <c r="X35" s="39"/>
      <c r="Y35" s="50">
        <f t="shared" si="6"/>
        <v>0</v>
      </c>
      <c r="Z35" s="51">
        <f t="shared" si="7"/>
        <v>0</v>
      </c>
      <c r="AA35" s="39"/>
      <c r="AB35" s="48">
        <f t="shared" si="8"/>
        <v>0</v>
      </c>
      <c r="AC35" s="52">
        <f t="shared" si="9"/>
        <v>0</v>
      </c>
      <c r="AD35" s="79"/>
    </row>
    <row r="36" spans="2:30" ht="38" customHeight="1" x14ac:dyDescent="0.2">
      <c r="B36" s="87"/>
      <c r="C36" s="75"/>
      <c r="E36" s="19"/>
      <c r="F36" s="19"/>
      <c r="G36" s="19"/>
      <c r="H36" s="19"/>
      <c r="I36" s="19"/>
      <c r="J36" s="19"/>
      <c r="K36" s="53" t="s">
        <v>16</v>
      </c>
      <c r="AD36" s="79"/>
    </row>
    <row r="37" spans="2:30" x14ac:dyDescent="0.2">
      <c r="B37" s="87"/>
      <c r="C37" s="75"/>
      <c r="E37" s="19"/>
      <c r="F37" s="19"/>
      <c r="G37" s="19"/>
      <c r="H37" s="19"/>
      <c r="I37" s="19"/>
      <c r="J37" s="19"/>
      <c r="K37" s="54"/>
      <c r="AD37" s="79"/>
    </row>
    <row r="38" spans="2:30" ht="16" thickBot="1" x14ac:dyDescent="0.25">
      <c r="B38" s="87"/>
      <c r="E38" s="14">
        <f>SUM(E9:E37)</f>
        <v>46150</v>
      </c>
      <c r="F38" s="19"/>
      <c r="G38" s="15">
        <f>SUM(G9:G37)</f>
        <v>3845.8333333333339</v>
      </c>
      <c r="H38" s="19"/>
      <c r="I38" s="16">
        <f>SUM(I9:I37)</f>
        <v>887.49999999999989</v>
      </c>
      <c r="J38" s="19"/>
      <c r="K38" s="17">
        <f>E38/52</f>
        <v>887.5</v>
      </c>
      <c r="T38" s="11">
        <v>4</v>
      </c>
      <c r="AD38" s="79"/>
    </row>
    <row r="39" spans="2:30" ht="16" thickTop="1" x14ac:dyDescent="0.2">
      <c r="B39" s="87"/>
      <c r="E39" s="19"/>
      <c r="F39" s="19"/>
      <c r="G39" s="19"/>
      <c r="H39" s="19"/>
      <c r="I39" s="19"/>
      <c r="J39" s="19"/>
      <c r="K39" s="18"/>
      <c r="AD39" s="79"/>
    </row>
    <row r="40" spans="2:30" ht="19" x14ac:dyDescent="0.25">
      <c r="B40" s="87"/>
      <c r="C40" s="71" t="s">
        <v>2</v>
      </c>
      <c r="AD40" s="79"/>
    </row>
    <row r="41" spans="2:30" x14ac:dyDescent="0.2">
      <c r="B41" s="87"/>
      <c r="C41" s="74" t="s">
        <v>25</v>
      </c>
      <c r="E41" s="55">
        <v>6000</v>
      </c>
      <c r="F41" s="19"/>
      <c r="G41" s="56"/>
      <c r="H41" s="19"/>
      <c r="I41" s="56"/>
      <c r="J41" s="19"/>
      <c r="K41" s="19"/>
      <c r="AD41" s="79"/>
    </row>
    <row r="42" spans="2:30" x14ac:dyDescent="0.2">
      <c r="B42" s="87"/>
      <c r="C42" s="74" t="s">
        <v>26</v>
      </c>
      <c r="E42" s="55">
        <v>1500</v>
      </c>
      <c r="F42" s="19"/>
      <c r="G42" s="56"/>
      <c r="H42" s="19"/>
      <c r="I42" s="56"/>
      <c r="J42" s="19"/>
      <c r="K42" s="19"/>
      <c r="AD42" s="79"/>
    </row>
    <row r="43" spans="2:30" x14ac:dyDescent="0.2">
      <c r="B43" s="87"/>
      <c r="C43" s="74" t="s">
        <v>18</v>
      </c>
      <c r="E43" s="55">
        <v>0</v>
      </c>
      <c r="F43" s="19"/>
      <c r="G43" s="56"/>
      <c r="H43" s="19"/>
      <c r="I43" s="56"/>
      <c r="J43" s="19"/>
      <c r="K43" s="19"/>
      <c r="AD43" s="79"/>
    </row>
    <row r="44" spans="2:30" x14ac:dyDescent="0.2">
      <c r="B44" s="87"/>
      <c r="C44" s="74" t="s">
        <v>18</v>
      </c>
      <c r="E44" s="55">
        <v>0</v>
      </c>
      <c r="F44" s="19"/>
      <c r="G44" s="56"/>
      <c r="H44" s="19"/>
      <c r="I44" s="56"/>
      <c r="J44" s="19"/>
      <c r="K44" s="19"/>
      <c r="AD44" s="79"/>
    </row>
    <row r="45" spans="2:30" x14ac:dyDescent="0.2">
      <c r="B45" s="87"/>
      <c r="C45" s="74" t="s">
        <v>18</v>
      </c>
      <c r="E45" s="55">
        <v>0</v>
      </c>
      <c r="F45" s="19"/>
      <c r="G45" s="56"/>
      <c r="H45" s="19"/>
      <c r="I45" s="56"/>
      <c r="J45" s="19"/>
      <c r="K45" s="19"/>
      <c r="AD45" s="79"/>
    </row>
    <row r="46" spans="2:30" x14ac:dyDescent="0.2">
      <c r="B46" s="87"/>
      <c r="C46" s="74" t="s">
        <v>18</v>
      </c>
      <c r="E46" s="55">
        <v>0</v>
      </c>
      <c r="F46" s="19"/>
      <c r="G46" s="56"/>
      <c r="H46" s="19"/>
      <c r="I46" s="56"/>
      <c r="J46" s="19"/>
      <c r="K46" s="19"/>
      <c r="AD46" s="79"/>
    </row>
    <row r="47" spans="2:30" x14ac:dyDescent="0.2">
      <c r="B47" s="87"/>
      <c r="C47" s="74" t="s">
        <v>18</v>
      </c>
      <c r="E47" s="55">
        <v>0</v>
      </c>
      <c r="F47" s="19"/>
      <c r="G47" s="56"/>
      <c r="H47" s="19"/>
      <c r="I47" s="56"/>
      <c r="J47" s="19"/>
      <c r="K47" s="19"/>
      <c r="AD47" s="79"/>
    </row>
    <row r="48" spans="2:30" x14ac:dyDescent="0.2">
      <c r="B48" s="87"/>
      <c r="C48" s="74" t="s">
        <v>18</v>
      </c>
      <c r="E48" s="55">
        <v>0</v>
      </c>
      <c r="F48" s="19"/>
      <c r="G48" s="56"/>
      <c r="H48" s="19"/>
      <c r="I48" s="56"/>
      <c r="J48" s="19"/>
      <c r="K48" s="19"/>
      <c r="AD48" s="79"/>
    </row>
    <row r="49" spans="2:30" x14ac:dyDescent="0.2">
      <c r="B49" s="87"/>
      <c r="C49" s="74" t="s">
        <v>18</v>
      </c>
      <c r="E49" s="55">
        <v>0</v>
      </c>
      <c r="F49" s="19"/>
      <c r="G49" s="56"/>
      <c r="H49" s="19"/>
      <c r="I49" s="56"/>
      <c r="J49" s="19"/>
      <c r="K49" s="19"/>
      <c r="AD49" s="79"/>
    </row>
    <row r="50" spans="2:30" x14ac:dyDescent="0.2">
      <c r="B50" s="87"/>
      <c r="C50" s="74" t="s">
        <v>18</v>
      </c>
      <c r="E50" s="55">
        <v>0</v>
      </c>
      <c r="F50" s="19"/>
      <c r="G50" s="56"/>
      <c r="H50" s="19"/>
      <c r="I50" s="56"/>
      <c r="J50" s="19"/>
      <c r="K50" s="57"/>
      <c r="AD50" s="79"/>
    </row>
    <row r="51" spans="2:30" ht="32" customHeight="1" x14ac:dyDescent="0.2">
      <c r="B51" s="87"/>
      <c r="C51" s="74" t="s">
        <v>18</v>
      </c>
      <c r="E51" s="55">
        <v>0</v>
      </c>
      <c r="F51" s="19"/>
      <c r="G51" s="56"/>
      <c r="H51" s="19"/>
      <c r="I51" s="56"/>
      <c r="J51" s="19"/>
      <c r="K51" s="58" t="s">
        <v>47</v>
      </c>
      <c r="AD51" s="79"/>
    </row>
    <row r="52" spans="2:30" x14ac:dyDescent="0.2">
      <c r="B52" s="87"/>
      <c r="E52" s="19"/>
      <c r="F52" s="19"/>
      <c r="G52" s="19"/>
      <c r="H52" s="19"/>
      <c r="I52" s="19"/>
      <c r="J52" s="19"/>
      <c r="K52" s="59"/>
      <c r="AD52" s="79"/>
    </row>
    <row r="53" spans="2:30" ht="16" thickBot="1" x14ac:dyDescent="0.25">
      <c r="B53" s="87"/>
      <c r="E53" s="20">
        <f>SUM(E41:E52)</f>
        <v>7500</v>
      </c>
      <c r="F53" s="19"/>
      <c r="G53" s="19"/>
      <c r="H53" s="19"/>
      <c r="I53" s="19"/>
      <c r="J53" s="19"/>
      <c r="K53" s="21">
        <f>E53</f>
        <v>7500</v>
      </c>
      <c r="AD53" s="79"/>
    </row>
    <row r="54" spans="2:30" ht="24" customHeight="1" thickTop="1" x14ac:dyDescent="0.2">
      <c r="B54" s="87"/>
      <c r="E54" s="19"/>
      <c r="F54" s="19"/>
      <c r="G54" s="19"/>
      <c r="H54" s="19"/>
      <c r="I54" s="19"/>
      <c r="J54" s="19"/>
      <c r="K54" s="19"/>
      <c r="AD54" s="79"/>
    </row>
    <row r="55" spans="2:30" ht="64" x14ac:dyDescent="0.2">
      <c r="B55" s="87"/>
      <c r="E55" s="19"/>
      <c r="F55" s="19"/>
      <c r="G55" s="19"/>
      <c r="H55" s="19"/>
      <c r="I55" s="19"/>
      <c r="J55" s="19"/>
      <c r="K55" s="60" t="str">
        <f>CONCATENATE("Before donations annual ",O56)</f>
        <v>Before donations annual shortfall</v>
      </c>
      <c r="AD55" s="79"/>
    </row>
    <row r="56" spans="2:30" ht="16" thickBot="1" x14ac:dyDescent="0.25">
      <c r="B56" s="87"/>
      <c r="C56" s="72" t="s">
        <v>3</v>
      </c>
      <c r="E56" s="22">
        <f>E53-E38</f>
        <v>-38650</v>
      </c>
      <c r="F56" s="19"/>
      <c r="G56" s="22">
        <f>G53-G38</f>
        <v>-3845.8333333333339</v>
      </c>
      <c r="H56" s="19"/>
      <c r="I56" s="22">
        <f>I53-I38</f>
        <v>-887.49999999999989</v>
      </c>
      <c r="J56" s="19"/>
      <c r="K56" s="23">
        <f>E53-E38</f>
        <v>-38650</v>
      </c>
      <c r="O56" s="10" t="str">
        <f>IF(K56&lt;0, "shortfall","surplus")</f>
        <v>shortfall</v>
      </c>
      <c r="AD56" s="79"/>
    </row>
    <row r="57" spans="2:30" x14ac:dyDescent="0.2">
      <c r="B57" s="87"/>
      <c r="AD57" s="79"/>
    </row>
    <row r="58" spans="2:30" ht="19" x14ac:dyDescent="0.25">
      <c r="B58" s="87"/>
      <c r="C58" s="76" t="s">
        <v>19</v>
      </c>
      <c r="E58" s="91" t="s">
        <v>42</v>
      </c>
      <c r="F58" s="70"/>
      <c r="G58" s="91" t="s">
        <v>43</v>
      </c>
      <c r="H58" s="70"/>
      <c r="I58" s="92" t="s">
        <v>41</v>
      </c>
      <c r="AD58" s="79"/>
    </row>
    <row r="59" spans="2:30" x14ac:dyDescent="0.2">
      <c r="B59" s="87"/>
      <c r="C59" s="10" t="s">
        <v>48</v>
      </c>
      <c r="E59" s="61">
        <v>6000</v>
      </c>
      <c r="F59" s="19"/>
      <c r="G59" s="62">
        <f>SUM(E59/12)</f>
        <v>500</v>
      </c>
      <c r="H59" s="19"/>
      <c r="I59" s="63">
        <f>SUM(E59/52)</f>
        <v>115.38461538461539</v>
      </c>
      <c r="AD59" s="79"/>
    </row>
    <row r="60" spans="2:30" x14ac:dyDescent="0.2">
      <c r="B60" s="87"/>
      <c r="C60" s="10" t="s">
        <v>24</v>
      </c>
      <c r="E60" s="61">
        <v>5000</v>
      </c>
      <c r="F60" s="19"/>
      <c r="G60" s="62">
        <f t="shared" ref="G60:G68" si="20">SUM(E60/12)</f>
        <v>416.66666666666669</v>
      </c>
      <c r="H60" s="19"/>
      <c r="I60" s="63">
        <f t="shared" ref="I60:I68" si="21">SUM(E60/52)</f>
        <v>96.15384615384616</v>
      </c>
      <c r="AD60" s="79"/>
    </row>
    <row r="61" spans="2:30" x14ac:dyDescent="0.2">
      <c r="B61" s="87"/>
      <c r="C61" s="10" t="s">
        <v>34</v>
      </c>
      <c r="E61" s="61">
        <v>15000</v>
      </c>
      <c r="F61" s="19"/>
      <c r="G61" s="62">
        <f t="shared" si="20"/>
        <v>1250</v>
      </c>
      <c r="H61" s="19"/>
      <c r="I61" s="63">
        <f t="shared" si="21"/>
        <v>288.46153846153845</v>
      </c>
      <c r="AD61" s="79"/>
    </row>
    <row r="62" spans="2:30" x14ac:dyDescent="0.2">
      <c r="B62" s="87"/>
      <c r="C62" s="10" t="s">
        <v>35</v>
      </c>
      <c r="E62" s="61">
        <v>600</v>
      </c>
      <c r="F62" s="19"/>
      <c r="G62" s="62">
        <f t="shared" si="20"/>
        <v>50</v>
      </c>
      <c r="H62" s="19"/>
      <c r="I62" s="63">
        <f t="shared" si="21"/>
        <v>11.538461538461538</v>
      </c>
      <c r="AD62" s="79"/>
    </row>
    <row r="63" spans="2:30" x14ac:dyDescent="0.2">
      <c r="B63" s="87"/>
      <c r="C63" s="10" t="s">
        <v>11</v>
      </c>
      <c r="E63" s="61">
        <v>0</v>
      </c>
      <c r="F63" s="19"/>
      <c r="G63" s="62">
        <f t="shared" si="20"/>
        <v>0</v>
      </c>
      <c r="H63" s="19"/>
      <c r="I63" s="63">
        <f t="shared" si="21"/>
        <v>0</v>
      </c>
      <c r="AD63" s="79"/>
    </row>
    <row r="64" spans="2:30" x14ac:dyDescent="0.2">
      <c r="B64" s="87"/>
      <c r="C64" s="10" t="s">
        <v>11</v>
      </c>
      <c r="E64" s="61">
        <v>0</v>
      </c>
      <c r="F64" s="19"/>
      <c r="G64" s="62">
        <f t="shared" si="20"/>
        <v>0</v>
      </c>
      <c r="H64" s="19"/>
      <c r="I64" s="63">
        <f t="shared" si="21"/>
        <v>0</v>
      </c>
      <c r="AD64" s="79"/>
    </row>
    <row r="65" spans="2:30" x14ac:dyDescent="0.2">
      <c r="B65" s="87"/>
      <c r="C65" s="10" t="s">
        <v>11</v>
      </c>
      <c r="E65" s="61">
        <v>0</v>
      </c>
      <c r="F65" s="19"/>
      <c r="G65" s="62">
        <f t="shared" si="20"/>
        <v>0</v>
      </c>
      <c r="H65" s="19"/>
      <c r="I65" s="63">
        <f t="shared" si="21"/>
        <v>0</v>
      </c>
      <c r="AD65" s="79"/>
    </row>
    <row r="66" spans="2:30" x14ac:dyDescent="0.2">
      <c r="B66" s="87"/>
      <c r="C66" s="10" t="s">
        <v>11</v>
      </c>
      <c r="D66" s="64"/>
      <c r="E66" s="61">
        <v>0</v>
      </c>
      <c r="F66" s="19"/>
      <c r="G66" s="62">
        <f t="shared" si="20"/>
        <v>0</v>
      </c>
      <c r="H66" s="19"/>
      <c r="I66" s="63">
        <f t="shared" si="21"/>
        <v>0</v>
      </c>
      <c r="AD66" s="79"/>
    </row>
    <row r="67" spans="2:30" x14ac:dyDescent="0.2">
      <c r="B67" s="87"/>
      <c r="C67" s="10" t="s">
        <v>11</v>
      </c>
      <c r="E67" s="61">
        <v>0</v>
      </c>
      <c r="F67" s="19"/>
      <c r="G67" s="62">
        <f t="shared" si="20"/>
        <v>0</v>
      </c>
      <c r="H67" s="19"/>
      <c r="I67" s="63">
        <f t="shared" si="21"/>
        <v>0</v>
      </c>
      <c r="AD67" s="79"/>
    </row>
    <row r="68" spans="2:30" x14ac:dyDescent="0.2">
      <c r="B68" s="87"/>
      <c r="C68" s="10" t="s">
        <v>11</v>
      </c>
      <c r="E68" s="61">
        <v>0</v>
      </c>
      <c r="F68" s="19"/>
      <c r="G68" s="62">
        <f t="shared" si="20"/>
        <v>0</v>
      </c>
      <c r="H68" s="19"/>
      <c r="I68" s="63">
        <f t="shared" si="21"/>
        <v>0</v>
      </c>
      <c r="AD68" s="79"/>
    </row>
    <row r="69" spans="2:30" x14ac:dyDescent="0.2">
      <c r="B69" s="87"/>
      <c r="C69" s="10" t="s">
        <v>11</v>
      </c>
      <c r="E69" s="61">
        <v>0</v>
      </c>
      <c r="F69" s="19"/>
      <c r="G69" s="62">
        <f t="shared" ref="G69" si="22">SUM(E69/12)</f>
        <v>0</v>
      </c>
      <c r="H69" s="19"/>
      <c r="I69" s="63">
        <f t="shared" ref="I69" si="23">SUM(E69/52)</f>
        <v>0</v>
      </c>
      <c r="AD69" s="79"/>
    </row>
    <row r="70" spans="2:30" x14ac:dyDescent="0.2">
      <c r="B70" s="87"/>
      <c r="C70" s="10" t="s">
        <v>32</v>
      </c>
      <c r="D70" s="64"/>
      <c r="E70" s="61">
        <v>0</v>
      </c>
      <c r="F70" s="19"/>
      <c r="G70" s="62">
        <f t="shared" ref="G70" si="24">SUM(E70/12)</f>
        <v>0</v>
      </c>
      <c r="H70" s="19"/>
      <c r="I70" s="63">
        <f t="shared" ref="I70" si="25">SUM(E70/52)</f>
        <v>0</v>
      </c>
      <c r="J70" s="65"/>
      <c r="K70" s="66"/>
      <c r="AD70" s="79"/>
    </row>
    <row r="71" spans="2:30" x14ac:dyDescent="0.2">
      <c r="B71" s="87"/>
      <c r="E71" s="56"/>
      <c r="F71" s="19"/>
      <c r="G71" s="56"/>
      <c r="H71" s="19"/>
      <c r="I71" s="56"/>
      <c r="K71" s="65" t="str">
        <f>CONCATENATE("Weekly ",O72)</f>
        <v>Weekly shortfall</v>
      </c>
      <c r="AD71" s="79"/>
    </row>
    <row r="72" spans="2:30" ht="16" thickBot="1" x14ac:dyDescent="0.25">
      <c r="B72" s="87"/>
      <c r="C72" s="70" t="s">
        <v>37</v>
      </c>
      <c r="E72" s="20">
        <f>SUM(E59:E71)</f>
        <v>26600</v>
      </c>
      <c r="F72" s="19"/>
      <c r="G72" s="56"/>
      <c r="H72" s="19"/>
      <c r="I72" s="56"/>
      <c r="K72" s="24">
        <f>(E53+E72-E38)/52</f>
        <v>-231.73076923076923</v>
      </c>
      <c r="O72" s="10" t="str">
        <f>IF(K72&lt;0, "shortfall","surplus")</f>
        <v>shortfall</v>
      </c>
      <c r="AD72" s="79"/>
    </row>
    <row r="73" spans="2:30" ht="16" thickTop="1" x14ac:dyDescent="0.2">
      <c r="B73" s="87"/>
      <c r="E73" s="65"/>
      <c r="F73" s="65"/>
      <c r="H73" s="65"/>
      <c r="I73" s="57"/>
      <c r="K73" s="65"/>
      <c r="AD73" s="79"/>
    </row>
    <row r="74" spans="2:30" x14ac:dyDescent="0.2">
      <c r="B74" s="87"/>
      <c r="G74" s="41"/>
      <c r="I74" s="67"/>
      <c r="K74" s="65"/>
      <c r="AD74" s="79"/>
    </row>
    <row r="75" spans="2:30" x14ac:dyDescent="0.2">
      <c r="B75" s="87"/>
      <c r="G75" s="68" t="s">
        <v>15</v>
      </c>
      <c r="I75" s="69">
        <f>IF(K72&lt;0,-K72,0)</f>
        <v>231.73076923076923</v>
      </c>
      <c r="AD75" s="79"/>
    </row>
    <row r="76" spans="2:30" x14ac:dyDescent="0.2">
      <c r="B76" s="87"/>
      <c r="AD76" s="79"/>
    </row>
    <row r="77" spans="2:30" s="13" customFormat="1" ht="16" thickBot="1" x14ac:dyDescent="0.25">
      <c r="B77" s="80"/>
      <c r="C77" s="81"/>
      <c r="D77" s="81"/>
      <c r="E77" s="81"/>
      <c r="F77" s="81"/>
      <c r="G77" s="81"/>
      <c r="H77" s="81"/>
      <c r="I77" s="82" t="str">
        <f>IF(K72&gt;0,"Budget in surplus","")</f>
        <v/>
      </c>
      <c r="J77" s="81"/>
      <c r="K77" s="81"/>
      <c r="L77" s="81"/>
      <c r="M77" s="81"/>
      <c r="N77" s="81"/>
      <c r="O77" s="81"/>
      <c r="P77" s="81"/>
      <c r="Q77" s="81"/>
      <c r="R77" s="81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4"/>
      <c r="AD77" s="85"/>
    </row>
    <row r="78" spans="2:30" s="13" customFormat="1" ht="16" thickTop="1" x14ac:dyDescent="0.2"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6"/>
    </row>
    <row r="79" spans="2:30" s="13" customFormat="1" x14ac:dyDescent="0.2"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6"/>
    </row>
    <row r="80" spans="2:30" s="13" customFormat="1" x14ac:dyDescent="0.2"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6"/>
    </row>
    <row r="81" spans="19:29" s="13" customFormat="1" x14ac:dyDescent="0.2"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6"/>
    </row>
    <row r="82" spans="19:29" s="13" customFormat="1" x14ac:dyDescent="0.2"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6"/>
    </row>
    <row r="83" spans="19:29" s="13" customFormat="1" x14ac:dyDescent="0.2"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6"/>
    </row>
    <row r="84" spans="19:29" s="13" customFormat="1" x14ac:dyDescent="0.2"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6"/>
    </row>
    <row r="85" spans="19:29" s="13" customFormat="1" x14ac:dyDescent="0.2"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6"/>
    </row>
    <row r="86" spans="19:29" s="13" customFormat="1" x14ac:dyDescent="0.2"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6"/>
    </row>
    <row r="87" spans="19:29" s="13" customFormat="1" x14ac:dyDescent="0.2"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6"/>
    </row>
    <row r="88" spans="19:29" s="13" customFormat="1" x14ac:dyDescent="0.2"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6"/>
    </row>
    <row r="89" spans="19:29" s="13" customFormat="1" x14ac:dyDescent="0.2"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6"/>
    </row>
    <row r="90" spans="19:29" s="13" customFormat="1" x14ac:dyDescent="0.2"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6"/>
    </row>
    <row r="91" spans="19:29" s="13" customFormat="1" x14ac:dyDescent="0.2"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6"/>
    </row>
    <row r="92" spans="19:29" s="13" customFormat="1" x14ac:dyDescent="0.2"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6"/>
    </row>
    <row r="93" spans="19:29" s="13" customFormat="1" x14ac:dyDescent="0.2"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6"/>
    </row>
    <row r="94" spans="19:29" s="13" customFormat="1" x14ac:dyDescent="0.2"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6"/>
    </row>
    <row r="95" spans="19:29" s="13" customFormat="1" x14ac:dyDescent="0.2"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6"/>
    </row>
    <row r="96" spans="19:29" s="13" customFormat="1" x14ac:dyDescent="0.2"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6"/>
    </row>
    <row r="97" spans="19:29" s="13" customFormat="1" x14ac:dyDescent="0.2"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6"/>
    </row>
    <row r="98" spans="19:29" s="13" customFormat="1" x14ac:dyDescent="0.2"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6"/>
    </row>
    <row r="99" spans="19:29" s="13" customFormat="1" x14ac:dyDescent="0.2"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6"/>
    </row>
    <row r="100" spans="19:29" s="13" customFormat="1" x14ac:dyDescent="0.2"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6"/>
    </row>
    <row r="101" spans="19:29" s="13" customFormat="1" x14ac:dyDescent="0.2"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6"/>
    </row>
    <row r="102" spans="19:29" s="13" customFormat="1" x14ac:dyDescent="0.2"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6"/>
    </row>
    <row r="103" spans="19:29" s="13" customFormat="1" x14ac:dyDescent="0.2"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6"/>
    </row>
    <row r="104" spans="19:29" s="13" customFormat="1" x14ac:dyDescent="0.2"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6"/>
    </row>
    <row r="105" spans="19:29" s="13" customFormat="1" x14ac:dyDescent="0.2"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6"/>
    </row>
    <row r="106" spans="19:29" s="13" customFormat="1" x14ac:dyDescent="0.2"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6"/>
    </row>
    <row r="107" spans="19:29" s="13" customFormat="1" x14ac:dyDescent="0.2"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6"/>
    </row>
    <row r="108" spans="19:29" s="13" customFormat="1" x14ac:dyDescent="0.2"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6"/>
    </row>
    <row r="109" spans="19:29" s="13" customFormat="1" x14ac:dyDescent="0.2"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6"/>
    </row>
    <row r="110" spans="19:29" s="13" customFormat="1" x14ac:dyDescent="0.2"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6"/>
    </row>
    <row r="111" spans="19:29" s="13" customFormat="1" x14ac:dyDescent="0.2"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6"/>
    </row>
    <row r="112" spans="19:29" s="13" customFormat="1" x14ac:dyDescent="0.2"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6"/>
    </row>
    <row r="113" spans="19:29" s="13" customFormat="1" x14ac:dyDescent="0.2"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6"/>
    </row>
    <row r="114" spans="19:29" s="13" customFormat="1" x14ac:dyDescent="0.2"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6"/>
    </row>
    <row r="115" spans="19:29" s="13" customFormat="1" x14ac:dyDescent="0.2"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6"/>
    </row>
    <row r="116" spans="19:29" s="13" customFormat="1" x14ac:dyDescent="0.2"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6"/>
    </row>
    <row r="117" spans="19:29" s="13" customFormat="1" x14ac:dyDescent="0.2"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6"/>
    </row>
    <row r="118" spans="19:29" s="13" customFormat="1" x14ac:dyDescent="0.2"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6"/>
    </row>
    <row r="119" spans="19:29" s="13" customFormat="1" x14ac:dyDescent="0.2"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6"/>
    </row>
    <row r="120" spans="19:29" s="13" customFormat="1" x14ac:dyDescent="0.2"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6"/>
    </row>
    <row r="121" spans="19:29" s="13" customFormat="1" x14ac:dyDescent="0.2"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6"/>
    </row>
    <row r="122" spans="19:29" s="13" customFormat="1" x14ac:dyDescent="0.2"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6"/>
    </row>
    <row r="123" spans="19:29" s="13" customFormat="1" x14ac:dyDescent="0.2"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6"/>
    </row>
    <row r="124" spans="19:29" s="13" customFormat="1" x14ac:dyDescent="0.2"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6"/>
    </row>
    <row r="125" spans="19:29" s="13" customFormat="1" x14ac:dyDescent="0.2"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6"/>
    </row>
    <row r="126" spans="19:29" s="13" customFormat="1" x14ac:dyDescent="0.2"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6"/>
    </row>
    <row r="127" spans="19:29" s="13" customFormat="1" x14ac:dyDescent="0.2"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6"/>
    </row>
    <row r="128" spans="19:29" s="13" customFormat="1" x14ac:dyDescent="0.2"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6"/>
    </row>
    <row r="129" spans="19:29" s="13" customFormat="1" x14ac:dyDescent="0.2"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6"/>
    </row>
    <row r="130" spans="19:29" s="13" customFormat="1" x14ac:dyDescent="0.2"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6"/>
    </row>
    <row r="131" spans="19:29" s="13" customFormat="1" x14ac:dyDescent="0.2"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6"/>
    </row>
    <row r="132" spans="19:29" s="13" customFormat="1" x14ac:dyDescent="0.2"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6"/>
    </row>
    <row r="133" spans="19:29" s="13" customFormat="1" x14ac:dyDescent="0.2"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6"/>
    </row>
    <row r="134" spans="19:29" s="13" customFormat="1" x14ac:dyDescent="0.2"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6"/>
    </row>
    <row r="135" spans="19:29" s="13" customFormat="1" x14ac:dyDescent="0.2"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6"/>
    </row>
    <row r="136" spans="19:29" s="13" customFormat="1" x14ac:dyDescent="0.2"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6"/>
    </row>
    <row r="137" spans="19:29" s="13" customFormat="1" x14ac:dyDescent="0.2"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6"/>
    </row>
    <row r="138" spans="19:29" s="13" customFormat="1" x14ac:dyDescent="0.2"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6"/>
    </row>
    <row r="139" spans="19:29" s="13" customFormat="1" x14ac:dyDescent="0.2"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6"/>
    </row>
    <row r="140" spans="19:29" s="13" customFormat="1" x14ac:dyDescent="0.2"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6"/>
    </row>
    <row r="141" spans="19:29" s="13" customFormat="1" x14ac:dyDescent="0.2"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6"/>
    </row>
    <row r="142" spans="19:29" s="13" customFormat="1" x14ac:dyDescent="0.2"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6"/>
    </row>
    <row r="143" spans="19:29" s="13" customFormat="1" x14ac:dyDescent="0.2"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6"/>
    </row>
    <row r="144" spans="19:29" s="13" customFormat="1" x14ac:dyDescent="0.2"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6"/>
    </row>
    <row r="145" spans="19:29" s="13" customFormat="1" x14ac:dyDescent="0.2"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6"/>
    </row>
    <row r="146" spans="19:29" s="13" customFormat="1" x14ac:dyDescent="0.2"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6"/>
    </row>
    <row r="147" spans="19:29" s="13" customFormat="1" x14ac:dyDescent="0.2"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6"/>
    </row>
    <row r="148" spans="19:29" s="13" customFormat="1" x14ac:dyDescent="0.2"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6"/>
    </row>
    <row r="149" spans="19:29" s="13" customFormat="1" x14ac:dyDescent="0.2"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6"/>
    </row>
    <row r="150" spans="19:29" s="13" customFormat="1" x14ac:dyDescent="0.2"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6"/>
    </row>
    <row r="151" spans="19:29" s="13" customFormat="1" x14ac:dyDescent="0.2"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6"/>
    </row>
    <row r="152" spans="19:29" s="13" customFormat="1" x14ac:dyDescent="0.2"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6"/>
    </row>
    <row r="153" spans="19:29" s="13" customFormat="1" x14ac:dyDescent="0.2"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6"/>
    </row>
    <row r="154" spans="19:29" s="13" customFormat="1" x14ac:dyDescent="0.2"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6"/>
    </row>
    <row r="155" spans="19:29" s="13" customFormat="1" x14ac:dyDescent="0.2"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6"/>
    </row>
    <row r="156" spans="19:29" s="13" customFormat="1" x14ac:dyDescent="0.2"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6"/>
    </row>
    <row r="157" spans="19:29" s="13" customFormat="1" x14ac:dyDescent="0.2"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6"/>
    </row>
    <row r="158" spans="19:29" s="13" customFormat="1" x14ac:dyDescent="0.2"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6"/>
    </row>
    <row r="159" spans="19:29" s="13" customFormat="1" x14ac:dyDescent="0.2"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6"/>
    </row>
    <row r="160" spans="19:29" s="13" customFormat="1" x14ac:dyDescent="0.2"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6"/>
    </row>
    <row r="161" spans="19:29" s="13" customFormat="1" x14ac:dyDescent="0.2"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6"/>
    </row>
    <row r="162" spans="19:29" s="13" customFormat="1" x14ac:dyDescent="0.2"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6"/>
    </row>
    <row r="163" spans="19:29" s="13" customFormat="1" x14ac:dyDescent="0.2"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6"/>
    </row>
    <row r="164" spans="19:29" s="13" customFormat="1" x14ac:dyDescent="0.2"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6"/>
    </row>
    <row r="165" spans="19:29" s="13" customFormat="1" x14ac:dyDescent="0.2"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6"/>
    </row>
    <row r="166" spans="19:29" s="13" customFormat="1" x14ac:dyDescent="0.2"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6"/>
    </row>
    <row r="167" spans="19:29" s="13" customFormat="1" x14ac:dyDescent="0.2"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6"/>
    </row>
    <row r="168" spans="19:29" s="13" customFormat="1" x14ac:dyDescent="0.2"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6"/>
    </row>
    <row r="169" spans="19:29" s="13" customFormat="1" x14ac:dyDescent="0.2"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6"/>
    </row>
    <row r="170" spans="19:29" s="13" customFormat="1" x14ac:dyDescent="0.2"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6"/>
    </row>
    <row r="171" spans="19:29" s="13" customFormat="1" x14ac:dyDescent="0.2"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6"/>
    </row>
    <row r="172" spans="19:29" s="13" customFormat="1" x14ac:dyDescent="0.2"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6"/>
    </row>
    <row r="173" spans="19:29" s="13" customFormat="1" x14ac:dyDescent="0.2"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6"/>
    </row>
    <row r="174" spans="19:29" s="13" customFormat="1" x14ac:dyDescent="0.2"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6"/>
    </row>
    <row r="175" spans="19:29" s="13" customFormat="1" x14ac:dyDescent="0.2"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6"/>
    </row>
    <row r="176" spans="19:29" s="13" customFormat="1" x14ac:dyDescent="0.2"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6"/>
    </row>
    <row r="177" spans="19:29" s="13" customFormat="1" x14ac:dyDescent="0.2"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6"/>
    </row>
    <row r="178" spans="19:29" s="13" customFormat="1" x14ac:dyDescent="0.2"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6"/>
    </row>
    <row r="179" spans="19:29" s="13" customFormat="1" x14ac:dyDescent="0.2">
      <c r="S179" s="25"/>
      <c r="T179" s="25"/>
      <c r="U179" s="25"/>
      <c r="V179" s="25"/>
      <c r="W179" s="25"/>
      <c r="X179" s="25"/>
      <c r="Y179" s="25"/>
      <c r="Z179" s="25"/>
      <c r="AA179" s="25"/>
      <c r="AB179" s="25"/>
      <c r="AC179" s="26"/>
    </row>
    <row r="180" spans="19:29" s="13" customFormat="1" x14ac:dyDescent="0.2"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6"/>
    </row>
    <row r="181" spans="19:29" s="13" customFormat="1" x14ac:dyDescent="0.2">
      <c r="S181" s="25"/>
      <c r="T181" s="25"/>
      <c r="U181" s="25"/>
      <c r="V181" s="25"/>
      <c r="W181" s="25"/>
      <c r="X181" s="25"/>
      <c r="Y181" s="25"/>
      <c r="Z181" s="25"/>
      <c r="AA181" s="25"/>
      <c r="AB181" s="25"/>
      <c r="AC181" s="26"/>
    </row>
    <row r="182" spans="19:29" s="13" customFormat="1" x14ac:dyDescent="0.2">
      <c r="S182" s="25"/>
      <c r="T182" s="25"/>
      <c r="U182" s="25"/>
      <c r="V182" s="25"/>
      <c r="W182" s="25"/>
      <c r="X182" s="25"/>
      <c r="Y182" s="25"/>
      <c r="Z182" s="25"/>
      <c r="AA182" s="25"/>
      <c r="AB182" s="25"/>
      <c r="AC182" s="26"/>
    </row>
    <row r="183" spans="19:29" s="13" customFormat="1" x14ac:dyDescent="0.2"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6"/>
    </row>
    <row r="184" spans="19:29" s="13" customFormat="1" x14ac:dyDescent="0.2"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6"/>
    </row>
    <row r="185" spans="19:29" s="13" customFormat="1" x14ac:dyDescent="0.2"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6"/>
    </row>
    <row r="186" spans="19:29" s="13" customFormat="1" x14ac:dyDescent="0.2"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6"/>
    </row>
    <row r="187" spans="19:29" s="13" customFormat="1" x14ac:dyDescent="0.2"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6"/>
    </row>
    <row r="188" spans="19:29" s="13" customFormat="1" x14ac:dyDescent="0.2"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6"/>
    </row>
    <row r="189" spans="19:29" s="13" customFormat="1" x14ac:dyDescent="0.2"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6"/>
    </row>
    <row r="190" spans="19:29" s="13" customFormat="1" x14ac:dyDescent="0.2"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6"/>
    </row>
    <row r="191" spans="19:29" s="13" customFormat="1" x14ac:dyDescent="0.2"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6"/>
    </row>
    <row r="192" spans="19:29" s="13" customFormat="1" x14ac:dyDescent="0.2"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6"/>
    </row>
    <row r="193" spans="19:29" s="13" customFormat="1" x14ac:dyDescent="0.2"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6"/>
    </row>
    <row r="194" spans="19:29" s="13" customFormat="1" x14ac:dyDescent="0.2"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6"/>
    </row>
    <row r="195" spans="19:29" s="13" customFormat="1" x14ac:dyDescent="0.2"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6"/>
    </row>
    <row r="196" spans="19:29" s="13" customFormat="1" x14ac:dyDescent="0.2"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6"/>
    </row>
    <row r="197" spans="19:29" s="13" customFormat="1" x14ac:dyDescent="0.2"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6"/>
    </row>
    <row r="198" spans="19:29" s="13" customFormat="1" x14ac:dyDescent="0.2"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6"/>
    </row>
    <row r="199" spans="19:29" s="13" customFormat="1" x14ac:dyDescent="0.2"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6"/>
    </row>
    <row r="200" spans="19:29" s="13" customFormat="1" x14ac:dyDescent="0.2"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6"/>
    </row>
    <row r="201" spans="19:29" s="13" customFormat="1" x14ac:dyDescent="0.2"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6"/>
    </row>
    <row r="202" spans="19:29" s="13" customFormat="1" x14ac:dyDescent="0.2"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6"/>
    </row>
    <row r="203" spans="19:29" s="13" customFormat="1" x14ac:dyDescent="0.2"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6"/>
    </row>
    <row r="204" spans="19:29" s="13" customFormat="1" x14ac:dyDescent="0.2"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6"/>
    </row>
    <row r="205" spans="19:29" s="13" customFormat="1" x14ac:dyDescent="0.2"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6"/>
    </row>
    <row r="206" spans="19:29" s="13" customFormat="1" x14ac:dyDescent="0.2"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6"/>
    </row>
    <row r="207" spans="19:29" s="13" customFormat="1" x14ac:dyDescent="0.2"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6"/>
    </row>
    <row r="208" spans="19:29" s="13" customFormat="1" x14ac:dyDescent="0.2"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6"/>
    </row>
    <row r="209" spans="19:29" s="13" customFormat="1" x14ac:dyDescent="0.2"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6"/>
    </row>
    <row r="210" spans="19:29" s="13" customFormat="1" x14ac:dyDescent="0.2"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6"/>
    </row>
    <row r="211" spans="19:29" s="13" customFormat="1" x14ac:dyDescent="0.2"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6"/>
    </row>
    <row r="212" spans="19:29" s="13" customFormat="1" x14ac:dyDescent="0.2"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6"/>
    </row>
    <row r="213" spans="19:29" s="13" customFormat="1" x14ac:dyDescent="0.2">
      <c r="S213" s="25"/>
      <c r="T213" s="25"/>
      <c r="U213" s="25"/>
      <c r="V213" s="25"/>
      <c r="W213" s="25"/>
      <c r="X213" s="25"/>
      <c r="Y213" s="25"/>
      <c r="Z213" s="25"/>
      <c r="AA213" s="25"/>
      <c r="AB213" s="25"/>
      <c r="AC213" s="26"/>
    </row>
    <row r="214" spans="19:29" s="13" customFormat="1" x14ac:dyDescent="0.2">
      <c r="S214" s="25"/>
      <c r="T214" s="25"/>
      <c r="U214" s="25"/>
      <c r="V214" s="25"/>
      <c r="W214" s="25"/>
      <c r="X214" s="25"/>
      <c r="Y214" s="25"/>
      <c r="Z214" s="25"/>
      <c r="AA214" s="25"/>
      <c r="AB214" s="25"/>
      <c r="AC214" s="26"/>
    </row>
    <row r="215" spans="19:29" s="13" customFormat="1" x14ac:dyDescent="0.2">
      <c r="S215" s="25"/>
      <c r="T215" s="25"/>
      <c r="U215" s="25"/>
      <c r="V215" s="25"/>
      <c r="W215" s="25"/>
      <c r="X215" s="25"/>
      <c r="Y215" s="25"/>
      <c r="Z215" s="25"/>
      <c r="AA215" s="25"/>
      <c r="AB215" s="25"/>
      <c r="AC215" s="26"/>
    </row>
    <row r="216" spans="19:29" s="13" customFormat="1" x14ac:dyDescent="0.2">
      <c r="S216" s="25"/>
      <c r="T216" s="25"/>
      <c r="U216" s="25"/>
      <c r="V216" s="25"/>
      <c r="W216" s="25"/>
      <c r="X216" s="25"/>
      <c r="Y216" s="25"/>
      <c r="Z216" s="25"/>
      <c r="AA216" s="25"/>
      <c r="AB216" s="25"/>
      <c r="AC216" s="26"/>
    </row>
    <row r="217" spans="19:29" s="13" customFormat="1" x14ac:dyDescent="0.2">
      <c r="S217" s="25"/>
      <c r="T217" s="25"/>
      <c r="U217" s="25"/>
      <c r="V217" s="25"/>
      <c r="W217" s="25"/>
      <c r="X217" s="25"/>
      <c r="Y217" s="25"/>
      <c r="Z217" s="25"/>
      <c r="AA217" s="25"/>
      <c r="AB217" s="25"/>
      <c r="AC217" s="26"/>
    </row>
    <row r="218" spans="19:29" s="13" customFormat="1" x14ac:dyDescent="0.2">
      <c r="S218" s="25"/>
      <c r="T218" s="25"/>
      <c r="U218" s="25"/>
      <c r="V218" s="25"/>
      <c r="W218" s="25"/>
      <c r="X218" s="25"/>
      <c r="Y218" s="25"/>
      <c r="Z218" s="25"/>
      <c r="AA218" s="25"/>
      <c r="AB218" s="25"/>
      <c r="AC218" s="26"/>
    </row>
    <row r="219" spans="19:29" s="13" customFormat="1" x14ac:dyDescent="0.2">
      <c r="S219" s="25"/>
      <c r="T219" s="25"/>
      <c r="U219" s="25"/>
      <c r="V219" s="25"/>
      <c r="W219" s="25"/>
      <c r="X219" s="25"/>
      <c r="Y219" s="25"/>
      <c r="Z219" s="25"/>
      <c r="AA219" s="25"/>
      <c r="AB219" s="25"/>
      <c r="AC219" s="26"/>
    </row>
    <row r="220" spans="19:29" s="13" customFormat="1" x14ac:dyDescent="0.2">
      <c r="S220" s="25"/>
      <c r="T220" s="25"/>
      <c r="U220" s="25"/>
      <c r="V220" s="25"/>
      <c r="W220" s="25"/>
      <c r="X220" s="25"/>
      <c r="Y220" s="25"/>
      <c r="Z220" s="25"/>
      <c r="AA220" s="25"/>
      <c r="AB220" s="25"/>
      <c r="AC220" s="26"/>
    </row>
    <row r="221" spans="19:29" s="13" customFormat="1" x14ac:dyDescent="0.2">
      <c r="S221" s="25"/>
      <c r="T221" s="25"/>
      <c r="U221" s="25"/>
      <c r="V221" s="25"/>
      <c r="W221" s="25"/>
      <c r="X221" s="25"/>
      <c r="Y221" s="25"/>
      <c r="Z221" s="25"/>
      <c r="AA221" s="25"/>
      <c r="AB221" s="25"/>
      <c r="AC221" s="26"/>
    </row>
    <row r="222" spans="19:29" s="13" customFormat="1" x14ac:dyDescent="0.2">
      <c r="S222" s="25"/>
      <c r="T222" s="25"/>
      <c r="U222" s="25"/>
      <c r="V222" s="25"/>
      <c r="W222" s="25"/>
      <c r="X222" s="25"/>
      <c r="Y222" s="25"/>
      <c r="Z222" s="25"/>
      <c r="AA222" s="25"/>
      <c r="AB222" s="25"/>
      <c r="AC222" s="26"/>
    </row>
    <row r="223" spans="19:29" s="13" customFormat="1" x14ac:dyDescent="0.2">
      <c r="S223" s="25"/>
      <c r="T223" s="25"/>
      <c r="U223" s="25"/>
      <c r="V223" s="25"/>
      <c r="W223" s="25"/>
      <c r="X223" s="25"/>
      <c r="Y223" s="25"/>
      <c r="Z223" s="25"/>
      <c r="AA223" s="25"/>
      <c r="AB223" s="25"/>
      <c r="AC223" s="26"/>
    </row>
    <row r="224" spans="19:29" s="13" customFormat="1" x14ac:dyDescent="0.2">
      <c r="S224" s="25"/>
      <c r="T224" s="25"/>
      <c r="U224" s="25"/>
      <c r="V224" s="25"/>
      <c r="W224" s="25"/>
      <c r="X224" s="25"/>
      <c r="Y224" s="25"/>
      <c r="Z224" s="25"/>
      <c r="AA224" s="25"/>
      <c r="AB224" s="25"/>
      <c r="AC224" s="26"/>
    </row>
    <row r="225" spans="19:29" s="13" customFormat="1" x14ac:dyDescent="0.2">
      <c r="S225" s="25"/>
      <c r="T225" s="25"/>
      <c r="U225" s="25"/>
      <c r="V225" s="25"/>
      <c r="W225" s="25"/>
      <c r="X225" s="25"/>
      <c r="Y225" s="25"/>
      <c r="Z225" s="25"/>
      <c r="AA225" s="25"/>
      <c r="AB225" s="25"/>
      <c r="AC225" s="26"/>
    </row>
    <row r="226" spans="19:29" s="13" customFormat="1" x14ac:dyDescent="0.2">
      <c r="S226" s="25"/>
      <c r="T226" s="25"/>
      <c r="U226" s="25"/>
      <c r="V226" s="25"/>
      <c r="W226" s="25"/>
      <c r="X226" s="25"/>
      <c r="Y226" s="25"/>
      <c r="Z226" s="25"/>
      <c r="AA226" s="25"/>
      <c r="AB226" s="25"/>
      <c r="AC226" s="26"/>
    </row>
    <row r="227" spans="19:29" s="13" customFormat="1" x14ac:dyDescent="0.2">
      <c r="S227" s="25"/>
      <c r="T227" s="25"/>
      <c r="U227" s="25"/>
      <c r="V227" s="25"/>
      <c r="W227" s="25"/>
      <c r="X227" s="25"/>
      <c r="Y227" s="25"/>
      <c r="Z227" s="25"/>
      <c r="AA227" s="25"/>
      <c r="AB227" s="25"/>
      <c r="AC227" s="26"/>
    </row>
    <row r="228" spans="19:29" s="13" customFormat="1" x14ac:dyDescent="0.2">
      <c r="S228" s="25"/>
      <c r="T228" s="25"/>
      <c r="U228" s="25"/>
      <c r="V228" s="25"/>
      <c r="W228" s="25"/>
      <c r="X228" s="25"/>
      <c r="Y228" s="25"/>
      <c r="Z228" s="25"/>
      <c r="AA228" s="25"/>
      <c r="AB228" s="25"/>
      <c r="AC228" s="26"/>
    </row>
    <row r="229" spans="19:29" s="13" customFormat="1" x14ac:dyDescent="0.2">
      <c r="S229" s="25"/>
      <c r="T229" s="25"/>
      <c r="U229" s="25"/>
      <c r="V229" s="25"/>
      <c r="W229" s="25"/>
      <c r="X229" s="25"/>
      <c r="Y229" s="25"/>
      <c r="Z229" s="25"/>
      <c r="AA229" s="25"/>
      <c r="AB229" s="25"/>
      <c r="AC229" s="26"/>
    </row>
    <row r="230" spans="19:29" s="13" customFormat="1" x14ac:dyDescent="0.2">
      <c r="S230" s="25"/>
      <c r="T230" s="25"/>
      <c r="U230" s="25"/>
      <c r="V230" s="25"/>
      <c r="W230" s="25"/>
      <c r="X230" s="25"/>
      <c r="Y230" s="25"/>
      <c r="Z230" s="25"/>
      <c r="AA230" s="25"/>
      <c r="AB230" s="25"/>
      <c r="AC230" s="26"/>
    </row>
    <row r="231" spans="19:29" s="13" customFormat="1" x14ac:dyDescent="0.2">
      <c r="S231" s="25"/>
      <c r="T231" s="25"/>
      <c r="U231" s="25"/>
      <c r="V231" s="25"/>
      <c r="W231" s="25"/>
      <c r="X231" s="25"/>
      <c r="Y231" s="25"/>
      <c r="Z231" s="25"/>
      <c r="AA231" s="25"/>
      <c r="AB231" s="25"/>
      <c r="AC231" s="26"/>
    </row>
    <row r="232" spans="19:29" s="13" customFormat="1" x14ac:dyDescent="0.2">
      <c r="S232" s="25"/>
      <c r="T232" s="25"/>
      <c r="U232" s="25"/>
      <c r="V232" s="25"/>
      <c r="W232" s="25"/>
      <c r="X232" s="25"/>
      <c r="Y232" s="25"/>
      <c r="Z232" s="25"/>
      <c r="AA232" s="25"/>
      <c r="AB232" s="25"/>
      <c r="AC232" s="26"/>
    </row>
    <row r="233" spans="19:29" s="13" customFormat="1" x14ac:dyDescent="0.2">
      <c r="S233" s="25"/>
      <c r="T233" s="25"/>
      <c r="U233" s="25"/>
      <c r="V233" s="25"/>
      <c r="W233" s="25"/>
      <c r="X233" s="25"/>
      <c r="Y233" s="25"/>
      <c r="Z233" s="25"/>
      <c r="AA233" s="25"/>
      <c r="AB233" s="25"/>
      <c r="AC233" s="26"/>
    </row>
    <row r="234" spans="19:29" s="13" customFormat="1" x14ac:dyDescent="0.2">
      <c r="S234" s="25"/>
      <c r="T234" s="25"/>
      <c r="U234" s="25"/>
      <c r="V234" s="25"/>
      <c r="W234" s="25"/>
      <c r="X234" s="25"/>
      <c r="Y234" s="25"/>
      <c r="Z234" s="25"/>
      <c r="AA234" s="25"/>
      <c r="AB234" s="25"/>
      <c r="AC234" s="26"/>
    </row>
    <row r="235" spans="19:29" s="13" customFormat="1" x14ac:dyDescent="0.2">
      <c r="S235" s="25"/>
      <c r="T235" s="25"/>
      <c r="U235" s="25"/>
      <c r="V235" s="25"/>
      <c r="W235" s="25"/>
      <c r="X235" s="25"/>
      <c r="Y235" s="25"/>
      <c r="Z235" s="25"/>
      <c r="AA235" s="25"/>
      <c r="AB235" s="25"/>
      <c r="AC235" s="26"/>
    </row>
    <row r="236" spans="19:29" s="13" customFormat="1" x14ac:dyDescent="0.2">
      <c r="S236" s="25"/>
      <c r="T236" s="25"/>
      <c r="U236" s="25"/>
      <c r="V236" s="25"/>
      <c r="W236" s="25"/>
      <c r="X236" s="25"/>
      <c r="Y236" s="25"/>
      <c r="Z236" s="25"/>
      <c r="AA236" s="25"/>
      <c r="AB236" s="25"/>
      <c r="AC236" s="26"/>
    </row>
    <row r="237" spans="19:29" s="13" customFormat="1" x14ac:dyDescent="0.2">
      <c r="S237" s="25"/>
      <c r="T237" s="25"/>
      <c r="U237" s="25"/>
      <c r="V237" s="25"/>
      <c r="W237" s="25"/>
      <c r="X237" s="25"/>
      <c r="Y237" s="25"/>
      <c r="Z237" s="25"/>
      <c r="AA237" s="25"/>
      <c r="AB237" s="25"/>
      <c r="AC237" s="26"/>
    </row>
    <row r="238" spans="19:29" s="13" customFormat="1" x14ac:dyDescent="0.2">
      <c r="S238" s="25"/>
      <c r="T238" s="25"/>
      <c r="U238" s="25"/>
      <c r="V238" s="25"/>
      <c r="W238" s="25"/>
      <c r="X238" s="25"/>
      <c r="Y238" s="25"/>
      <c r="Z238" s="25"/>
      <c r="AA238" s="25"/>
      <c r="AB238" s="25"/>
      <c r="AC238" s="26"/>
    </row>
    <row r="239" spans="19:29" s="13" customFormat="1" x14ac:dyDescent="0.2">
      <c r="S239" s="25"/>
      <c r="T239" s="25"/>
      <c r="U239" s="25"/>
      <c r="V239" s="25"/>
      <c r="W239" s="25"/>
      <c r="X239" s="25"/>
      <c r="Y239" s="25"/>
      <c r="Z239" s="25"/>
      <c r="AA239" s="25"/>
      <c r="AB239" s="25"/>
      <c r="AC239" s="26"/>
    </row>
    <row r="240" spans="19:29" s="13" customFormat="1" x14ac:dyDescent="0.2">
      <c r="S240" s="25"/>
      <c r="T240" s="25"/>
      <c r="U240" s="25"/>
      <c r="V240" s="25"/>
      <c r="W240" s="25"/>
      <c r="X240" s="25"/>
      <c r="Y240" s="25"/>
      <c r="Z240" s="25"/>
      <c r="AA240" s="25"/>
      <c r="AB240" s="25"/>
      <c r="AC240" s="26"/>
    </row>
    <row r="241" spans="19:29" s="13" customFormat="1" x14ac:dyDescent="0.2">
      <c r="S241" s="25"/>
      <c r="T241" s="25"/>
      <c r="U241" s="25"/>
      <c r="V241" s="25"/>
      <c r="W241" s="25"/>
      <c r="X241" s="25"/>
      <c r="Y241" s="25"/>
      <c r="Z241" s="25"/>
      <c r="AA241" s="25"/>
      <c r="AB241" s="25"/>
      <c r="AC241" s="26"/>
    </row>
    <row r="242" spans="19:29" s="13" customFormat="1" x14ac:dyDescent="0.2">
      <c r="S242" s="25"/>
      <c r="T242" s="25"/>
      <c r="U242" s="25"/>
      <c r="V242" s="25"/>
      <c r="W242" s="25"/>
      <c r="X242" s="25"/>
      <c r="Y242" s="25"/>
      <c r="Z242" s="25"/>
      <c r="AA242" s="25"/>
      <c r="AB242" s="25"/>
      <c r="AC242" s="26"/>
    </row>
    <row r="243" spans="19:29" s="13" customFormat="1" x14ac:dyDescent="0.2">
      <c r="S243" s="25"/>
      <c r="T243" s="25"/>
      <c r="U243" s="25"/>
      <c r="V243" s="25"/>
      <c r="W243" s="25"/>
      <c r="X243" s="25"/>
      <c r="Y243" s="25"/>
      <c r="Z243" s="25"/>
      <c r="AA243" s="25"/>
      <c r="AB243" s="25"/>
      <c r="AC243" s="26"/>
    </row>
    <row r="244" spans="19:29" s="13" customFormat="1" x14ac:dyDescent="0.2"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6"/>
    </row>
    <row r="245" spans="19:29" s="13" customFormat="1" x14ac:dyDescent="0.2">
      <c r="S245" s="25"/>
      <c r="T245" s="25"/>
      <c r="U245" s="25"/>
      <c r="V245" s="25"/>
      <c r="W245" s="25"/>
      <c r="X245" s="25"/>
      <c r="Y245" s="25"/>
      <c r="Z245" s="25"/>
      <c r="AA245" s="25"/>
      <c r="AB245" s="25"/>
      <c r="AC245" s="26"/>
    </row>
    <row r="246" spans="19:29" s="13" customFormat="1" x14ac:dyDescent="0.2">
      <c r="S246" s="25"/>
      <c r="T246" s="25"/>
      <c r="U246" s="25"/>
      <c r="V246" s="25"/>
      <c r="W246" s="25"/>
      <c r="X246" s="25"/>
      <c r="Y246" s="25"/>
      <c r="Z246" s="25"/>
      <c r="AA246" s="25"/>
      <c r="AB246" s="25"/>
      <c r="AC246" s="26"/>
    </row>
    <row r="247" spans="19:29" s="13" customFormat="1" x14ac:dyDescent="0.2">
      <c r="S247" s="25"/>
      <c r="T247" s="25"/>
      <c r="U247" s="25"/>
      <c r="V247" s="25"/>
      <c r="W247" s="25"/>
      <c r="X247" s="25"/>
      <c r="Y247" s="25"/>
      <c r="Z247" s="25"/>
      <c r="AA247" s="25"/>
      <c r="AB247" s="25"/>
      <c r="AC247" s="26"/>
    </row>
    <row r="248" spans="19:29" s="13" customFormat="1" x14ac:dyDescent="0.2">
      <c r="S248" s="25"/>
      <c r="T248" s="25"/>
      <c r="U248" s="25"/>
      <c r="V248" s="25"/>
      <c r="W248" s="25"/>
      <c r="X248" s="25"/>
      <c r="Y248" s="25"/>
      <c r="Z248" s="25"/>
      <c r="AA248" s="25"/>
      <c r="AB248" s="25"/>
      <c r="AC248" s="26"/>
    </row>
    <row r="249" spans="19:29" s="13" customFormat="1" x14ac:dyDescent="0.2">
      <c r="S249" s="25"/>
      <c r="T249" s="25"/>
      <c r="U249" s="25"/>
      <c r="V249" s="25"/>
      <c r="W249" s="25"/>
      <c r="X249" s="25"/>
      <c r="Y249" s="25"/>
      <c r="Z249" s="25"/>
      <c r="AA249" s="25"/>
      <c r="AB249" s="25"/>
      <c r="AC249" s="26"/>
    </row>
    <row r="250" spans="19:29" s="13" customFormat="1" x14ac:dyDescent="0.2">
      <c r="S250" s="25"/>
      <c r="T250" s="25"/>
      <c r="U250" s="25"/>
      <c r="V250" s="25"/>
      <c r="W250" s="25"/>
      <c r="X250" s="25"/>
      <c r="Y250" s="25"/>
      <c r="Z250" s="25"/>
      <c r="AA250" s="25"/>
      <c r="AB250" s="25"/>
      <c r="AC250" s="26"/>
    </row>
    <row r="251" spans="19:29" s="13" customFormat="1" x14ac:dyDescent="0.2">
      <c r="S251" s="25"/>
      <c r="T251" s="25"/>
      <c r="U251" s="25"/>
      <c r="V251" s="25"/>
      <c r="W251" s="25"/>
      <c r="X251" s="25"/>
      <c r="Y251" s="25"/>
      <c r="Z251" s="25"/>
      <c r="AA251" s="25"/>
      <c r="AB251" s="25"/>
      <c r="AC251" s="26"/>
    </row>
    <row r="252" spans="19:29" s="13" customFormat="1" x14ac:dyDescent="0.2">
      <c r="S252" s="25"/>
      <c r="T252" s="25"/>
      <c r="U252" s="25"/>
      <c r="V252" s="25"/>
      <c r="W252" s="25"/>
      <c r="X252" s="25"/>
      <c r="Y252" s="25"/>
      <c r="Z252" s="25"/>
      <c r="AA252" s="25"/>
      <c r="AB252" s="25"/>
      <c r="AC252" s="26"/>
    </row>
    <row r="253" spans="19:29" s="13" customFormat="1" x14ac:dyDescent="0.2">
      <c r="S253" s="25"/>
      <c r="T253" s="25"/>
      <c r="U253" s="25"/>
      <c r="V253" s="25"/>
      <c r="W253" s="25"/>
      <c r="X253" s="25"/>
      <c r="Y253" s="25"/>
      <c r="Z253" s="25"/>
      <c r="AA253" s="25"/>
      <c r="AB253" s="25"/>
      <c r="AC253" s="26"/>
    </row>
    <row r="254" spans="19:29" s="13" customFormat="1" x14ac:dyDescent="0.2">
      <c r="S254" s="25"/>
      <c r="T254" s="25"/>
      <c r="U254" s="25"/>
      <c r="V254" s="25"/>
      <c r="W254" s="25"/>
      <c r="X254" s="25"/>
      <c r="Y254" s="25"/>
      <c r="Z254" s="25"/>
      <c r="AA254" s="25"/>
      <c r="AB254" s="25"/>
      <c r="AC254" s="26"/>
    </row>
    <row r="255" spans="19:29" s="13" customFormat="1" x14ac:dyDescent="0.2">
      <c r="S255" s="25"/>
      <c r="T255" s="25"/>
      <c r="U255" s="25"/>
      <c r="V255" s="25"/>
      <c r="W255" s="25"/>
      <c r="X255" s="25"/>
      <c r="Y255" s="25"/>
      <c r="Z255" s="25"/>
      <c r="AA255" s="25"/>
      <c r="AB255" s="25"/>
      <c r="AC255" s="26"/>
    </row>
    <row r="256" spans="19:29" s="13" customFormat="1" x14ac:dyDescent="0.2"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6"/>
    </row>
    <row r="257" spans="19:29" s="13" customFormat="1" x14ac:dyDescent="0.2">
      <c r="S257" s="25"/>
      <c r="T257" s="25"/>
      <c r="U257" s="25"/>
      <c r="V257" s="25"/>
      <c r="W257" s="25"/>
      <c r="X257" s="25"/>
      <c r="Y257" s="25"/>
      <c r="Z257" s="25"/>
      <c r="AA257" s="25"/>
      <c r="AB257" s="25"/>
      <c r="AC257" s="26"/>
    </row>
    <row r="258" spans="19:29" s="13" customFormat="1" x14ac:dyDescent="0.2"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6"/>
    </row>
    <row r="259" spans="19:29" s="13" customFormat="1" x14ac:dyDescent="0.2"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6"/>
    </row>
    <row r="260" spans="19:29" s="13" customFormat="1" x14ac:dyDescent="0.2"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6"/>
    </row>
    <row r="261" spans="19:29" s="13" customFormat="1" x14ac:dyDescent="0.2"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6"/>
    </row>
    <row r="262" spans="19:29" s="13" customFormat="1" x14ac:dyDescent="0.2"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6"/>
    </row>
    <row r="263" spans="19:29" s="13" customFormat="1" x14ac:dyDescent="0.2"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6"/>
    </row>
    <row r="264" spans="19:29" s="13" customFormat="1" x14ac:dyDescent="0.2">
      <c r="S264" s="25"/>
      <c r="T264" s="25"/>
      <c r="U264" s="25"/>
      <c r="V264" s="25"/>
      <c r="W264" s="25"/>
      <c r="X264" s="25"/>
      <c r="Y264" s="25"/>
      <c r="Z264" s="25"/>
      <c r="AA264" s="25"/>
      <c r="AB264" s="25"/>
      <c r="AC264" s="26"/>
    </row>
    <row r="265" spans="19:29" s="13" customFormat="1" x14ac:dyDescent="0.2">
      <c r="S265" s="25"/>
      <c r="T265" s="25"/>
      <c r="U265" s="25"/>
      <c r="V265" s="25"/>
      <c r="W265" s="25"/>
      <c r="X265" s="25"/>
      <c r="Y265" s="25"/>
      <c r="Z265" s="25"/>
      <c r="AA265" s="25"/>
      <c r="AB265" s="25"/>
      <c r="AC265" s="26"/>
    </row>
    <row r="266" spans="19:29" s="13" customFormat="1" x14ac:dyDescent="0.2">
      <c r="S266" s="25"/>
      <c r="T266" s="25"/>
      <c r="U266" s="25"/>
      <c r="V266" s="25"/>
      <c r="W266" s="25"/>
      <c r="X266" s="25"/>
      <c r="Y266" s="25"/>
      <c r="Z266" s="25"/>
      <c r="AA266" s="25"/>
      <c r="AB266" s="25"/>
      <c r="AC266" s="26"/>
    </row>
    <row r="267" spans="19:29" s="13" customFormat="1" x14ac:dyDescent="0.2">
      <c r="S267" s="25"/>
      <c r="T267" s="25"/>
      <c r="U267" s="25"/>
      <c r="V267" s="25"/>
      <c r="W267" s="25"/>
      <c r="X267" s="25"/>
      <c r="Y267" s="25"/>
      <c r="Z267" s="25"/>
      <c r="AA267" s="25"/>
      <c r="AB267" s="25"/>
      <c r="AC267" s="26"/>
    </row>
    <row r="268" spans="19:29" s="13" customFormat="1" x14ac:dyDescent="0.2">
      <c r="S268" s="25"/>
      <c r="T268" s="25"/>
      <c r="U268" s="25"/>
      <c r="V268" s="25"/>
      <c r="W268" s="25"/>
      <c r="X268" s="25"/>
      <c r="Y268" s="25"/>
      <c r="Z268" s="25"/>
      <c r="AA268" s="25"/>
      <c r="AB268" s="25"/>
      <c r="AC268" s="26"/>
    </row>
    <row r="269" spans="19:29" s="13" customFormat="1" x14ac:dyDescent="0.2">
      <c r="S269" s="25"/>
      <c r="T269" s="25"/>
      <c r="U269" s="25"/>
      <c r="V269" s="25"/>
      <c r="W269" s="25"/>
      <c r="X269" s="25"/>
      <c r="Y269" s="25"/>
      <c r="Z269" s="25"/>
      <c r="AA269" s="25"/>
      <c r="AB269" s="25"/>
      <c r="AC269" s="26"/>
    </row>
    <row r="270" spans="19:29" s="13" customFormat="1" x14ac:dyDescent="0.2">
      <c r="S270" s="25"/>
      <c r="T270" s="25"/>
      <c r="U270" s="25"/>
      <c r="V270" s="25"/>
      <c r="W270" s="25"/>
      <c r="X270" s="25"/>
      <c r="Y270" s="25"/>
      <c r="Z270" s="25"/>
      <c r="AA270" s="25"/>
      <c r="AB270" s="25"/>
      <c r="AC270" s="26"/>
    </row>
    <row r="271" spans="19:29" s="13" customFormat="1" x14ac:dyDescent="0.2">
      <c r="S271" s="25"/>
      <c r="T271" s="25"/>
      <c r="U271" s="25"/>
      <c r="V271" s="25"/>
      <c r="W271" s="25"/>
      <c r="X271" s="25"/>
      <c r="Y271" s="25"/>
      <c r="Z271" s="25"/>
      <c r="AA271" s="25"/>
      <c r="AB271" s="25"/>
      <c r="AC271" s="26"/>
    </row>
    <row r="272" spans="19:29" s="13" customFormat="1" x14ac:dyDescent="0.2"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6"/>
    </row>
    <row r="273" spans="19:29" s="13" customFormat="1" x14ac:dyDescent="0.2">
      <c r="S273" s="25"/>
      <c r="T273" s="25"/>
      <c r="U273" s="25"/>
      <c r="V273" s="25"/>
      <c r="W273" s="25"/>
      <c r="X273" s="25"/>
      <c r="Y273" s="25"/>
      <c r="Z273" s="25"/>
      <c r="AA273" s="25"/>
      <c r="AB273" s="25"/>
      <c r="AC273" s="26"/>
    </row>
    <row r="274" spans="19:29" s="13" customFormat="1" x14ac:dyDescent="0.2">
      <c r="S274" s="25"/>
      <c r="T274" s="25"/>
      <c r="U274" s="25"/>
      <c r="V274" s="25"/>
      <c r="W274" s="25"/>
      <c r="X274" s="25"/>
      <c r="Y274" s="25"/>
      <c r="Z274" s="25"/>
      <c r="AA274" s="25"/>
      <c r="AB274" s="25"/>
      <c r="AC274" s="26"/>
    </row>
    <row r="275" spans="19:29" s="13" customFormat="1" x14ac:dyDescent="0.2">
      <c r="S275" s="25"/>
      <c r="T275" s="25"/>
      <c r="U275" s="25"/>
      <c r="V275" s="25"/>
      <c r="W275" s="25"/>
      <c r="X275" s="25"/>
      <c r="Y275" s="25"/>
      <c r="Z275" s="25"/>
      <c r="AA275" s="25"/>
      <c r="AB275" s="25"/>
      <c r="AC275" s="26"/>
    </row>
    <row r="276" spans="19:29" s="13" customFormat="1" x14ac:dyDescent="0.2"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6"/>
    </row>
    <row r="277" spans="19:29" s="13" customFormat="1" x14ac:dyDescent="0.2">
      <c r="S277" s="25"/>
      <c r="T277" s="25"/>
      <c r="U277" s="25"/>
      <c r="V277" s="25"/>
      <c r="W277" s="25"/>
      <c r="X277" s="25"/>
      <c r="Y277" s="25"/>
      <c r="Z277" s="25"/>
      <c r="AA277" s="25"/>
      <c r="AB277" s="25"/>
      <c r="AC277" s="26"/>
    </row>
    <row r="278" spans="19:29" s="13" customFormat="1" x14ac:dyDescent="0.2">
      <c r="S278" s="25"/>
      <c r="T278" s="25"/>
      <c r="U278" s="25"/>
      <c r="V278" s="25"/>
      <c r="W278" s="25"/>
      <c r="X278" s="25"/>
      <c r="Y278" s="25"/>
      <c r="Z278" s="25"/>
      <c r="AA278" s="25"/>
      <c r="AB278" s="25"/>
      <c r="AC278" s="26"/>
    </row>
    <row r="279" spans="19:29" s="13" customFormat="1" x14ac:dyDescent="0.2">
      <c r="S279" s="25"/>
      <c r="T279" s="25"/>
      <c r="U279" s="25"/>
      <c r="V279" s="25"/>
      <c r="W279" s="25"/>
      <c r="X279" s="25"/>
      <c r="Y279" s="25"/>
      <c r="Z279" s="25"/>
      <c r="AA279" s="25"/>
      <c r="AB279" s="25"/>
      <c r="AC279" s="26"/>
    </row>
    <row r="280" spans="19:29" s="13" customFormat="1" x14ac:dyDescent="0.2">
      <c r="S280" s="25"/>
      <c r="T280" s="25"/>
      <c r="U280" s="25"/>
      <c r="V280" s="25"/>
      <c r="W280" s="25"/>
      <c r="X280" s="25"/>
      <c r="Y280" s="25"/>
      <c r="Z280" s="25"/>
      <c r="AA280" s="25"/>
      <c r="AB280" s="25"/>
      <c r="AC280" s="26"/>
    </row>
    <row r="281" spans="19:29" s="13" customFormat="1" x14ac:dyDescent="0.2">
      <c r="S281" s="25"/>
      <c r="T281" s="25"/>
      <c r="U281" s="25"/>
      <c r="V281" s="25"/>
      <c r="W281" s="25"/>
      <c r="X281" s="25"/>
      <c r="Y281" s="25"/>
      <c r="Z281" s="25"/>
      <c r="AA281" s="25"/>
      <c r="AB281" s="25"/>
      <c r="AC281" s="26"/>
    </row>
    <row r="282" spans="19:29" s="13" customFormat="1" x14ac:dyDescent="0.2">
      <c r="S282" s="25"/>
      <c r="T282" s="25"/>
      <c r="U282" s="25"/>
      <c r="V282" s="25"/>
      <c r="W282" s="25"/>
      <c r="X282" s="25"/>
      <c r="Y282" s="25"/>
      <c r="Z282" s="25"/>
      <c r="AA282" s="25"/>
      <c r="AB282" s="25"/>
      <c r="AC282" s="26"/>
    </row>
    <row r="283" spans="19:29" s="13" customFormat="1" x14ac:dyDescent="0.2">
      <c r="S283" s="25"/>
      <c r="T283" s="25"/>
      <c r="U283" s="25"/>
      <c r="V283" s="25"/>
      <c r="W283" s="25"/>
      <c r="X283" s="25"/>
      <c r="Y283" s="25"/>
      <c r="Z283" s="25"/>
      <c r="AA283" s="25"/>
      <c r="AB283" s="25"/>
      <c r="AC283" s="26"/>
    </row>
    <row r="284" spans="19:29" s="13" customFormat="1" x14ac:dyDescent="0.2">
      <c r="S284" s="25"/>
      <c r="T284" s="25"/>
      <c r="U284" s="25"/>
      <c r="V284" s="25"/>
      <c r="W284" s="25"/>
      <c r="X284" s="25"/>
      <c r="Y284" s="25"/>
      <c r="Z284" s="25"/>
      <c r="AA284" s="25"/>
      <c r="AB284" s="25"/>
      <c r="AC284" s="26"/>
    </row>
    <row r="285" spans="19:29" s="13" customFormat="1" x14ac:dyDescent="0.2">
      <c r="S285" s="25"/>
      <c r="T285" s="25"/>
      <c r="U285" s="25"/>
      <c r="V285" s="25"/>
      <c r="W285" s="25"/>
      <c r="X285" s="25"/>
      <c r="Y285" s="25"/>
      <c r="Z285" s="25"/>
      <c r="AA285" s="25"/>
      <c r="AB285" s="25"/>
      <c r="AC285" s="26"/>
    </row>
    <row r="286" spans="19:29" s="13" customFormat="1" x14ac:dyDescent="0.2">
      <c r="S286" s="25"/>
      <c r="T286" s="25"/>
      <c r="U286" s="25"/>
      <c r="V286" s="25"/>
      <c r="W286" s="25"/>
      <c r="X286" s="25"/>
      <c r="Y286" s="25"/>
      <c r="Z286" s="25"/>
      <c r="AA286" s="25"/>
      <c r="AB286" s="25"/>
      <c r="AC286" s="26"/>
    </row>
    <row r="287" spans="19:29" s="13" customFormat="1" x14ac:dyDescent="0.2">
      <c r="S287" s="25"/>
      <c r="T287" s="25"/>
      <c r="U287" s="25"/>
      <c r="V287" s="25"/>
      <c r="W287" s="25"/>
      <c r="X287" s="25"/>
      <c r="Y287" s="25"/>
      <c r="Z287" s="25"/>
      <c r="AA287" s="25"/>
      <c r="AB287" s="25"/>
      <c r="AC287" s="26"/>
    </row>
    <row r="288" spans="19:29" s="13" customFormat="1" x14ac:dyDescent="0.2">
      <c r="S288" s="25"/>
      <c r="T288" s="25"/>
      <c r="U288" s="25"/>
      <c r="V288" s="25"/>
      <c r="W288" s="25"/>
      <c r="X288" s="25"/>
      <c r="Y288" s="25"/>
      <c r="Z288" s="25"/>
      <c r="AA288" s="25"/>
      <c r="AB288" s="25"/>
      <c r="AC288" s="26"/>
    </row>
    <row r="289" spans="19:29" s="13" customFormat="1" x14ac:dyDescent="0.2">
      <c r="S289" s="25"/>
      <c r="T289" s="25"/>
      <c r="U289" s="25"/>
      <c r="V289" s="25"/>
      <c r="W289" s="25"/>
      <c r="X289" s="25"/>
      <c r="Y289" s="25"/>
      <c r="Z289" s="25"/>
      <c r="AA289" s="25"/>
      <c r="AB289" s="25"/>
      <c r="AC289" s="26"/>
    </row>
    <row r="290" spans="19:29" s="13" customFormat="1" x14ac:dyDescent="0.2">
      <c r="S290" s="25"/>
      <c r="T290" s="25"/>
      <c r="U290" s="25"/>
      <c r="V290" s="25"/>
      <c r="W290" s="25"/>
      <c r="X290" s="25"/>
      <c r="Y290" s="25"/>
      <c r="Z290" s="25"/>
      <c r="AA290" s="25"/>
      <c r="AB290" s="25"/>
      <c r="AC290" s="26"/>
    </row>
    <row r="291" spans="19:29" s="13" customFormat="1" x14ac:dyDescent="0.2">
      <c r="S291" s="25"/>
      <c r="T291" s="25"/>
      <c r="U291" s="25"/>
      <c r="V291" s="25"/>
      <c r="W291" s="25"/>
      <c r="X291" s="25"/>
      <c r="Y291" s="25"/>
      <c r="Z291" s="25"/>
      <c r="AA291" s="25"/>
      <c r="AB291" s="25"/>
      <c r="AC291" s="26"/>
    </row>
    <row r="292" spans="19:29" s="13" customFormat="1" x14ac:dyDescent="0.2">
      <c r="S292" s="25"/>
      <c r="T292" s="25"/>
      <c r="U292" s="25"/>
      <c r="V292" s="25"/>
      <c r="W292" s="25"/>
      <c r="X292" s="25"/>
      <c r="Y292" s="25"/>
      <c r="Z292" s="25"/>
      <c r="AA292" s="25"/>
      <c r="AB292" s="25"/>
      <c r="AC292" s="26"/>
    </row>
    <row r="293" spans="19:29" s="13" customFormat="1" x14ac:dyDescent="0.2">
      <c r="S293" s="25"/>
      <c r="T293" s="25"/>
      <c r="U293" s="25"/>
      <c r="V293" s="25"/>
      <c r="W293" s="25"/>
      <c r="X293" s="25"/>
      <c r="Y293" s="25"/>
      <c r="Z293" s="25"/>
      <c r="AA293" s="25"/>
      <c r="AB293" s="25"/>
      <c r="AC293" s="26"/>
    </row>
    <row r="294" spans="19:29" s="13" customFormat="1" x14ac:dyDescent="0.2">
      <c r="S294" s="25"/>
      <c r="T294" s="25"/>
      <c r="U294" s="25"/>
      <c r="V294" s="25"/>
      <c r="W294" s="25"/>
      <c r="X294" s="25"/>
      <c r="Y294" s="25"/>
      <c r="Z294" s="25"/>
      <c r="AA294" s="25"/>
      <c r="AB294" s="25"/>
      <c r="AC294" s="26"/>
    </row>
    <row r="295" spans="19:29" s="13" customFormat="1" x14ac:dyDescent="0.2">
      <c r="S295" s="25"/>
      <c r="T295" s="25"/>
      <c r="U295" s="25"/>
      <c r="V295" s="25"/>
      <c r="W295" s="25"/>
      <c r="X295" s="25"/>
      <c r="Y295" s="25"/>
      <c r="Z295" s="25"/>
      <c r="AA295" s="25"/>
      <c r="AB295" s="25"/>
      <c r="AC295" s="26"/>
    </row>
    <row r="296" spans="19:29" s="13" customFormat="1" x14ac:dyDescent="0.2">
      <c r="S296" s="25"/>
      <c r="T296" s="25"/>
      <c r="U296" s="25"/>
      <c r="V296" s="25"/>
      <c r="W296" s="25"/>
      <c r="X296" s="25"/>
      <c r="Y296" s="25"/>
      <c r="Z296" s="25"/>
      <c r="AA296" s="25"/>
      <c r="AB296" s="25"/>
      <c r="AC296" s="26"/>
    </row>
    <row r="297" spans="19:29" s="13" customFormat="1" x14ac:dyDescent="0.2">
      <c r="S297" s="25"/>
      <c r="T297" s="25"/>
      <c r="U297" s="25"/>
      <c r="V297" s="25"/>
      <c r="W297" s="25"/>
      <c r="X297" s="25"/>
      <c r="Y297" s="25"/>
      <c r="Z297" s="25"/>
      <c r="AA297" s="25"/>
      <c r="AB297" s="25"/>
      <c r="AC297" s="26"/>
    </row>
    <row r="298" spans="19:29" s="13" customFormat="1" x14ac:dyDescent="0.2">
      <c r="S298" s="25"/>
      <c r="T298" s="25"/>
      <c r="U298" s="25"/>
      <c r="V298" s="25"/>
      <c r="W298" s="25"/>
      <c r="X298" s="25"/>
      <c r="Y298" s="25"/>
      <c r="Z298" s="25"/>
      <c r="AA298" s="25"/>
      <c r="AB298" s="25"/>
      <c r="AC298" s="26"/>
    </row>
    <row r="299" spans="19:29" s="13" customFormat="1" x14ac:dyDescent="0.2">
      <c r="S299" s="25"/>
      <c r="T299" s="25"/>
      <c r="U299" s="25"/>
      <c r="V299" s="25"/>
      <c r="W299" s="25"/>
      <c r="X299" s="25"/>
      <c r="Y299" s="25"/>
      <c r="Z299" s="25"/>
      <c r="AA299" s="25"/>
      <c r="AB299" s="25"/>
      <c r="AC299" s="26"/>
    </row>
    <row r="300" spans="19:29" s="13" customFormat="1" x14ac:dyDescent="0.2">
      <c r="S300" s="25"/>
      <c r="T300" s="25"/>
      <c r="U300" s="25"/>
      <c r="V300" s="25"/>
      <c r="W300" s="25"/>
      <c r="X300" s="25"/>
      <c r="Y300" s="25"/>
      <c r="Z300" s="25"/>
      <c r="AA300" s="25"/>
      <c r="AB300" s="25"/>
      <c r="AC300" s="26"/>
    </row>
    <row r="301" spans="19:29" s="13" customFormat="1" x14ac:dyDescent="0.2">
      <c r="S301" s="25"/>
      <c r="T301" s="25"/>
      <c r="U301" s="25"/>
      <c r="V301" s="25"/>
      <c r="W301" s="25"/>
      <c r="X301" s="25"/>
      <c r="Y301" s="25"/>
      <c r="Z301" s="25"/>
      <c r="AA301" s="25"/>
      <c r="AB301" s="25"/>
      <c r="AC301" s="26"/>
    </row>
    <row r="302" spans="19:29" s="13" customFormat="1" x14ac:dyDescent="0.2">
      <c r="S302" s="25"/>
      <c r="T302" s="25"/>
      <c r="U302" s="25"/>
      <c r="V302" s="25"/>
      <c r="W302" s="25"/>
      <c r="X302" s="25"/>
      <c r="Y302" s="25"/>
      <c r="Z302" s="25"/>
      <c r="AA302" s="25"/>
      <c r="AB302" s="25"/>
      <c r="AC302" s="26"/>
    </row>
    <row r="303" spans="19:29" s="13" customFormat="1" x14ac:dyDescent="0.2">
      <c r="S303" s="25"/>
      <c r="T303" s="25"/>
      <c r="U303" s="25"/>
      <c r="V303" s="25"/>
      <c r="W303" s="25"/>
      <c r="X303" s="25"/>
      <c r="Y303" s="25"/>
      <c r="Z303" s="25"/>
      <c r="AA303" s="25"/>
      <c r="AB303" s="25"/>
      <c r="AC303" s="26"/>
    </row>
    <row r="304" spans="19:29" s="13" customFormat="1" x14ac:dyDescent="0.2">
      <c r="S304" s="25"/>
      <c r="T304" s="25"/>
      <c r="U304" s="25"/>
      <c r="V304" s="25"/>
      <c r="W304" s="25"/>
      <c r="X304" s="25"/>
      <c r="Y304" s="25"/>
      <c r="Z304" s="25"/>
      <c r="AA304" s="25"/>
      <c r="AB304" s="25"/>
      <c r="AC304" s="26"/>
    </row>
    <row r="305" spans="19:29" s="13" customFormat="1" x14ac:dyDescent="0.2">
      <c r="S305" s="25"/>
      <c r="T305" s="25"/>
      <c r="U305" s="25"/>
      <c r="V305" s="25"/>
      <c r="W305" s="25"/>
      <c r="X305" s="25"/>
      <c r="Y305" s="25"/>
      <c r="Z305" s="25"/>
      <c r="AA305" s="25"/>
      <c r="AB305" s="25"/>
      <c r="AC305" s="26"/>
    </row>
    <row r="306" spans="19:29" s="13" customFormat="1" x14ac:dyDescent="0.2">
      <c r="S306" s="25"/>
      <c r="T306" s="25"/>
      <c r="U306" s="25"/>
      <c r="V306" s="25"/>
      <c r="W306" s="25"/>
      <c r="X306" s="25"/>
      <c r="Y306" s="25"/>
      <c r="Z306" s="25"/>
      <c r="AA306" s="25"/>
      <c r="AB306" s="25"/>
      <c r="AC306" s="26"/>
    </row>
    <row r="307" spans="19:29" s="13" customFormat="1" x14ac:dyDescent="0.2">
      <c r="S307" s="25"/>
      <c r="T307" s="25"/>
      <c r="U307" s="25"/>
      <c r="V307" s="25"/>
      <c r="W307" s="25"/>
      <c r="X307" s="25"/>
      <c r="Y307" s="25"/>
      <c r="Z307" s="25"/>
      <c r="AA307" s="25"/>
      <c r="AB307" s="25"/>
      <c r="AC307" s="26"/>
    </row>
    <row r="308" spans="19:29" s="13" customFormat="1" x14ac:dyDescent="0.2">
      <c r="S308" s="25"/>
      <c r="T308" s="25"/>
      <c r="U308" s="25"/>
      <c r="V308" s="25"/>
      <c r="W308" s="25"/>
      <c r="X308" s="25"/>
      <c r="Y308" s="25"/>
      <c r="Z308" s="25"/>
      <c r="AA308" s="25"/>
      <c r="AB308" s="25"/>
      <c r="AC308" s="26"/>
    </row>
    <row r="309" spans="19:29" s="13" customFormat="1" x14ac:dyDescent="0.2">
      <c r="S309" s="25"/>
      <c r="T309" s="25"/>
      <c r="U309" s="25"/>
      <c r="V309" s="25"/>
      <c r="W309" s="25"/>
      <c r="X309" s="25"/>
      <c r="Y309" s="25"/>
      <c r="Z309" s="25"/>
      <c r="AA309" s="25"/>
      <c r="AB309" s="25"/>
      <c r="AC309" s="26"/>
    </row>
    <row r="310" spans="19:29" s="13" customFormat="1" x14ac:dyDescent="0.2">
      <c r="S310" s="25"/>
      <c r="T310" s="25"/>
      <c r="U310" s="25"/>
      <c r="V310" s="25"/>
      <c r="W310" s="25"/>
      <c r="X310" s="25"/>
      <c r="Y310" s="25"/>
      <c r="Z310" s="25"/>
      <c r="AA310" s="25"/>
      <c r="AB310" s="25"/>
      <c r="AC310" s="26"/>
    </row>
    <row r="311" spans="19:29" s="13" customFormat="1" x14ac:dyDescent="0.2">
      <c r="S311" s="25"/>
      <c r="T311" s="25"/>
      <c r="U311" s="25"/>
      <c r="V311" s="25"/>
      <c r="W311" s="25"/>
      <c r="X311" s="25"/>
      <c r="Y311" s="25"/>
      <c r="Z311" s="25"/>
      <c r="AA311" s="25"/>
      <c r="AB311" s="25"/>
      <c r="AC311" s="26"/>
    </row>
    <row r="312" spans="19:29" s="13" customFormat="1" x14ac:dyDescent="0.2">
      <c r="S312" s="25"/>
      <c r="T312" s="25"/>
      <c r="U312" s="25"/>
      <c r="V312" s="25"/>
      <c r="W312" s="25"/>
      <c r="X312" s="25"/>
      <c r="Y312" s="25"/>
      <c r="Z312" s="25"/>
      <c r="AA312" s="25"/>
      <c r="AB312" s="25"/>
      <c r="AC312" s="26"/>
    </row>
    <row r="313" spans="19:29" s="13" customFormat="1" x14ac:dyDescent="0.2">
      <c r="S313" s="25"/>
      <c r="T313" s="25"/>
      <c r="U313" s="25"/>
      <c r="V313" s="25"/>
      <c r="W313" s="25"/>
      <c r="X313" s="25"/>
      <c r="Y313" s="25"/>
      <c r="Z313" s="25"/>
      <c r="AA313" s="25"/>
      <c r="AB313" s="25"/>
      <c r="AC313" s="26"/>
    </row>
    <row r="314" spans="19:29" s="13" customFormat="1" x14ac:dyDescent="0.2">
      <c r="S314" s="25"/>
      <c r="T314" s="25"/>
      <c r="U314" s="25"/>
      <c r="V314" s="25"/>
      <c r="W314" s="25"/>
      <c r="X314" s="25"/>
      <c r="Y314" s="25"/>
      <c r="Z314" s="25"/>
      <c r="AA314" s="25"/>
      <c r="AB314" s="25"/>
      <c r="AC314" s="26"/>
    </row>
    <row r="315" spans="19:29" s="13" customFormat="1" x14ac:dyDescent="0.2">
      <c r="S315" s="25"/>
      <c r="T315" s="25"/>
      <c r="U315" s="25"/>
      <c r="V315" s="25"/>
      <c r="W315" s="25"/>
      <c r="X315" s="25"/>
      <c r="Y315" s="25"/>
      <c r="Z315" s="25"/>
      <c r="AA315" s="25"/>
      <c r="AB315" s="25"/>
      <c r="AC315" s="26"/>
    </row>
    <row r="316" spans="19:29" s="13" customFormat="1" x14ac:dyDescent="0.2"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6"/>
    </row>
    <row r="317" spans="19:29" s="13" customFormat="1" x14ac:dyDescent="0.2">
      <c r="S317" s="25"/>
      <c r="T317" s="25"/>
      <c r="U317" s="25"/>
      <c r="V317" s="25"/>
      <c r="W317" s="25"/>
      <c r="X317" s="25"/>
      <c r="Y317" s="25"/>
      <c r="Z317" s="25"/>
      <c r="AA317" s="25"/>
      <c r="AB317" s="25"/>
      <c r="AC317" s="26"/>
    </row>
    <row r="318" spans="19:29" s="13" customFormat="1" x14ac:dyDescent="0.2">
      <c r="S318" s="25"/>
      <c r="T318" s="25"/>
      <c r="U318" s="25"/>
      <c r="V318" s="25"/>
      <c r="W318" s="25"/>
      <c r="X318" s="25"/>
      <c r="Y318" s="25"/>
      <c r="Z318" s="25"/>
      <c r="AA318" s="25"/>
      <c r="AB318" s="25"/>
      <c r="AC318" s="26"/>
    </row>
    <row r="319" spans="19:29" s="13" customFormat="1" x14ac:dyDescent="0.2">
      <c r="S319" s="25"/>
      <c r="T319" s="25"/>
      <c r="U319" s="25"/>
      <c r="V319" s="25"/>
      <c r="W319" s="25"/>
      <c r="X319" s="25"/>
      <c r="Y319" s="25"/>
      <c r="Z319" s="25"/>
      <c r="AA319" s="25"/>
      <c r="AB319" s="25"/>
      <c r="AC319" s="26"/>
    </row>
    <row r="320" spans="19:29" s="13" customFormat="1" x14ac:dyDescent="0.2">
      <c r="S320" s="25"/>
      <c r="T320" s="25"/>
      <c r="U320" s="25"/>
      <c r="V320" s="25"/>
      <c r="W320" s="25"/>
      <c r="X320" s="25"/>
      <c r="Y320" s="25"/>
      <c r="Z320" s="25"/>
      <c r="AA320" s="25"/>
      <c r="AB320" s="25"/>
      <c r="AC320" s="26"/>
    </row>
    <row r="321" spans="19:29" s="13" customFormat="1" x14ac:dyDescent="0.2">
      <c r="S321" s="25"/>
      <c r="T321" s="25"/>
      <c r="U321" s="25"/>
      <c r="V321" s="25"/>
      <c r="W321" s="25"/>
      <c r="X321" s="25"/>
      <c r="Y321" s="25"/>
      <c r="Z321" s="25"/>
      <c r="AA321" s="25"/>
      <c r="AB321" s="25"/>
      <c r="AC321" s="26"/>
    </row>
    <row r="322" spans="19:29" s="13" customFormat="1" x14ac:dyDescent="0.2">
      <c r="S322" s="25"/>
      <c r="T322" s="25"/>
      <c r="U322" s="25"/>
      <c r="V322" s="25"/>
      <c r="W322" s="25"/>
      <c r="X322" s="25"/>
      <c r="Y322" s="25"/>
      <c r="Z322" s="25"/>
      <c r="AA322" s="25"/>
      <c r="AB322" s="25"/>
      <c r="AC322" s="26"/>
    </row>
    <row r="323" spans="19:29" s="13" customFormat="1" x14ac:dyDescent="0.2">
      <c r="S323" s="25"/>
      <c r="T323" s="25"/>
      <c r="U323" s="25"/>
      <c r="V323" s="25"/>
      <c r="W323" s="25"/>
      <c r="X323" s="25"/>
      <c r="Y323" s="25"/>
      <c r="Z323" s="25"/>
      <c r="AA323" s="25"/>
      <c r="AB323" s="25"/>
      <c r="AC323" s="26"/>
    </row>
    <row r="324" spans="19:29" s="13" customFormat="1" x14ac:dyDescent="0.2">
      <c r="S324" s="25"/>
      <c r="T324" s="25"/>
      <c r="U324" s="25"/>
      <c r="V324" s="25"/>
      <c r="W324" s="25"/>
      <c r="X324" s="25"/>
      <c r="Y324" s="25"/>
      <c r="Z324" s="25"/>
      <c r="AA324" s="25"/>
      <c r="AB324" s="25"/>
      <c r="AC324" s="26"/>
    </row>
    <row r="325" spans="19:29" s="13" customFormat="1" x14ac:dyDescent="0.2">
      <c r="S325" s="25"/>
      <c r="T325" s="25"/>
      <c r="U325" s="25"/>
      <c r="V325" s="25"/>
      <c r="W325" s="25"/>
      <c r="X325" s="25"/>
      <c r="Y325" s="25"/>
      <c r="Z325" s="25"/>
      <c r="AA325" s="25"/>
      <c r="AB325" s="25"/>
      <c r="AC325" s="26"/>
    </row>
    <row r="326" spans="19:29" s="13" customFormat="1" x14ac:dyDescent="0.2">
      <c r="S326" s="25"/>
      <c r="T326" s="25"/>
      <c r="U326" s="25"/>
      <c r="V326" s="25"/>
      <c r="W326" s="25"/>
      <c r="X326" s="25"/>
      <c r="Y326" s="25"/>
      <c r="Z326" s="25"/>
      <c r="AA326" s="25"/>
      <c r="AB326" s="25"/>
      <c r="AC326" s="26"/>
    </row>
    <row r="327" spans="19:29" s="13" customFormat="1" x14ac:dyDescent="0.2">
      <c r="S327" s="25"/>
      <c r="T327" s="25"/>
      <c r="U327" s="25"/>
      <c r="V327" s="25"/>
      <c r="W327" s="25"/>
      <c r="X327" s="25"/>
      <c r="Y327" s="25"/>
      <c r="Z327" s="25"/>
      <c r="AA327" s="25"/>
      <c r="AB327" s="25"/>
      <c r="AC327" s="26"/>
    </row>
    <row r="328" spans="19:29" s="13" customFormat="1" x14ac:dyDescent="0.2">
      <c r="S328" s="25"/>
      <c r="T328" s="25"/>
      <c r="U328" s="25"/>
      <c r="V328" s="25"/>
      <c r="W328" s="25"/>
      <c r="X328" s="25"/>
      <c r="Y328" s="25"/>
      <c r="Z328" s="25"/>
      <c r="AA328" s="25"/>
      <c r="AB328" s="25"/>
      <c r="AC328" s="26"/>
    </row>
    <row r="329" spans="19:29" s="13" customFormat="1" x14ac:dyDescent="0.2">
      <c r="S329" s="25"/>
      <c r="T329" s="25"/>
      <c r="U329" s="25"/>
      <c r="V329" s="25"/>
      <c r="W329" s="25"/>
      <c r="X329" s="25"/>
      <c r="Y329" s="25"/>
      <c r="Z329" s="25"/>
      <c r="AA329" s="25"/>
      <c r="AB329" s="25"/>
      <c r="AC329" s="26"/>
    </row>
    <row r="330" spans="19:29" s="13" customFormat="1" x14ac:dyDescent="0.2">
      <c r="S330" s="25"/>
      <c r="T330" s="25"/>
      <c r="U330" s="25"/>
      <c r="V330" s="25"/>
      <c r="W330" s="25"/>
      <c r="X330" s="25"/>
      <c r="Y330" s="25"/>
      <c r="Z330" s="25"/>
      <c r="AA330" s="25"/>
      <c r="AB330" s="25"/>
      <c r="AC330" s="26"/>
    </row>
    <row r="331" spans="19:29" s="13" customFormat="1" x14ac:dyDescent="0.2"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6"/>
    </row>
    <row r="332" spans="19:29" s="13" customFormat="1" x14ac:dyDescent="0.2">
      <c r="S332" s="25"/>
      <c r="T332" s="25"/>
      <c r="U332" s="25"/>
      <c r="V332" s="25"/>
      <c r="W332" s="25"/>
      <c r="X332" s="25"/>
      <c r="Y332" s="25"/>
      <c r="Z332" s="25"/>
      <c r="AA332" s="25"/>
      <c r="AB332" s="25"/>
      <c r="AC332" s="26"/>
    </row>
    <row r="333" spans="19:29" s="13" customFormat="1" x14ac:dyDescent="0.2">
      <c r="S333" s="25"/>
      <c r="T333" s="25"/>
      <c r="U333" s="25"/>
      <c r="V333" s="25"/>
      <c r="W333" s="25"/>
      <c r="X333" s="25"/>
      <c r="Y333" s="25"/>
      <c r="Z333" s="25"/>
      <c r="AA333" s="25"/>
      <c r="AB333" s="25"/>
      <c r="AC333" s="26"/>
    </row>
    <row r="334" spans="19:29" s="13" customFormat="1" x14ac:dyDescent="0.2">
      <c r="S334" s="25"/>
      <c r="T334" s="25"/>
      <c r="U334" s="25"/>
      <c r="V334" s="25"/>
      <c r="W334" s="25"/>
      <c r="X334" s="25"/>
      <c r="Y334" s="25"/>
      <c r="Z334" s="25"/>
      <c r="AA334" s="25"/>
      <c r="AB334" s="25"/>
      <c r="AC334" s="26"/>
    </row>
    <row r="335" spans="19:29" s="13" customFormat="1" x14ac:dyDescent="0.2">
      <c r="S335" s="25"/>
      <c r="T335" s="25"/>
      <c r="U335" s="25"/>
      <c r="V335" s="25"/>
      <c r="W335" s="25"/>
      <c r="X335" s="25"/>
      <c r="Y335" s="25"/>
      <c r="Z335" s="25"/>
      <c r="AA335" s="25"/>
      <c r="AB335" s="25"/>
      <c r="AC335" s="26"/>
    </row>
    <row r="336" spans="19:29" s="13" customFormat="1" x14ac:dyDescent="0.2">
      <c r="S336" s="25"/>
      <c r="T336" s="25"/>
      <c r="U336" s="25"/>
      <c r="V336" s="25"/>
      <c r="W336" s="25"/>
      <c r="X336" s="25"/>
      <c r="Y336" s="25"/>
      <c r="Z336" s="25"/>
      <c r="AA336" s="25"/>
      <c r="AB336" s="25"/>
      <c r="AC336" s="26"/>
    </row>
    <row r="337" spans="19:29" s="13" customFormat="1" x14ac:dyDescent="0.2">
      <c r="S337" s="25"/>
      <c r="T337" s="25"/>
      <c r="U337" s="25"/>
      <c r="V337" s="25"/>
      <c r="W337" s="25"/>
      <c r="X337" s="25"/>
      <c r="Y337" s="25"/>
      <c r="Z337" s="25"/>
      <c r="AA337" s="25"/>
      <c r="AB337" s="25"/>
      <c r="AC337" s="26"/>
    </row>
    <row r="338" spans="19:29" s="13" customFormat="1" x14ac:dyDescent="0.2">
      <c r="S338" s="25"/>
      <c r="T338" s="25"/>
      <c r="U338" s="25"/>
      <c r="V338" s="25"/>
      <c r="W338" s="25"/>
      <c r="X338" s="25"/>
      <c r="Y338" s="25"/>
      <c r="Z338" s="25"/>
      <c r="AA338" s="25"/>
      <c r="AB338" s="25"/>
      <c r="AC338" s="26"/>
    </row>
    <row r="339" spans="19:29" s="13" customFormat="1" x14ac:dyDescent="0.2">
      <c r="S339" s="25"/>
      <c r="T339" s="25"/>
      <c r="U339" s="25"/>
      <c r="V339" s="25"/>
      <c r="W339" s="25"/>
      <c r="X339" s="25"/>
      <c r="Y339" s="25"/>
      <c r="Z339" s="25"/>
      <c r="AA339" s="25"/>
      <c r="AB339" s="25"/>
      <c r="AC339" s="26"/>
    </row>
    <row r="340" spans="19:29" s="13" customFormat="1" x14ac:dyDescent="0.2">
      <c r="S340" s="25"/>
      <c r="T340" s="25"/>
      <c r="U340" s="25"/>
      <c r="V340" s="25"/>
      <c r="W340" s="25"/>
      <c r="X340" s="25"/>
      <c r="Y340" s="25"/>
      <c r="Z340" s="25"/>
      <c r="AA340" s="25"/>
      <c r="AB340" s="25"/>
      <c r="AC340" s="26"/>
    </row>
    <row r="341" spans="19:29" s="13" customFormat="1" x14ac:dyDescent="0.2">
      <c r="S341" s="25"/>
      <c r="T341" s="25"/>
      <c r="U341" s="25"/>
      <c r="V341" s="25"/>
      <c r="W341" s="25"/>
      <c r="X341" s="25"/>
      <c r="Y341" s="25"/>
      <c r="Z341" s="25"/>
      <c r="AA341" s="25"/>
      <c r="AB341" s="25"/>
      <c r="AC341" s="26"/>
    </row>
    <row r="342" spans="19:29" s="13" customFormat="1" x14ac:dyDescent="0.2">
      <c r="S342" s="25"/>
      <c r="T342" s="25"/>
      <c r="U342" s="25"/>
      <c r="V342" s="25"/>
      <c r="W342" s="25"/>
      <c r="X342" s="25"/>
      <c r="Y342" s="25"/>
      <c r="Z342" s="25"/>
      <c r="AA342" s="25"/>
      <c r="AB342" s="25"/>
      <c r="AC342" s="26"/>
    </row>
    <row r="343" spans="19:29" s="13" customFormat="1" x14ac:dyDescent="0.2">
      <c r="S343" s="25"/>
      <c r="T343" s="25"/>
      <c r="U343" s="25"/>
      <c r="V343" s="25"/>
      <c r="W343" s="25"/>
      <c r="X343" s="25"/>
      <c r="Y343" s="25"/>
      <c r="Z343" s="25"/>
      <c r="AA343" s="25"/>
      <c r="AB343" s="25"/>
      <c r="AC343" s="26"/>
    </row>
    <row r="344" spans="19:29" s="13" customFormat="1" x14ac:dyDescent="0.2">
      <c r="S344" s="25"/>
      <c r="T344" s="25"/>
      <c r="U344" s="25"/>
      <c r="V344" s="25"/>
      <c r="W344" s="25"/>
      <c r="X344" s="25"/>
      <c r="Y344" s="25"/>
      <c r="Z344" s="25"/>
      <c r="AA344" s="25"/>
      <c r="AB344" s="25"/>
      <c r="AC344" s="26"/>
    </row>
    <row r="345" spans="19:29" s="13" customFormat="1" x14ac:dyDescent="0.2">
      <c r="S345" s="25"/>
      <c r="T345" s="25"/>
      <c r="U345" s="25"/>
      <c r="V345" s="25"/>
      <c r="W345" s="25"/>
      <c r="X345" s="25"/>
      <c r="Y345" s="25"/>
      <c r="Z345" s="25"/>
      <c r="AA345" s="25"/>
      <c r="AB345" s="25"/>
      <c r="AC345" s="26"/>
    </row>
    <row r="346" spans="19:29" s="13" customFormat="1" x14ac:dyDescent="0.2">
      <c r="S346" s="25"/>
      <c r="T346" s="25"/>
      <c r="U346" s="25"/>
      <c r="V346" s="25"/>
      <c r="W346" s="25"/>
      <c r="X346" s="25"/>
      <c r="Y346" s="25"/>
      <c r="Z346" s="25"/>
      <c r="AA346" s="25"/>
      <c r="AB346" s="25"/>
      <c r="AC346" s="26"/>
    </row>
    <row r="347" spans="19:29" s="13" customFormat="1" x14ac:dyDescent="0.2">
      <c r="S347" s="25"/>
      <c r="T347" s="25"/>
      <c r="U347" s="25"/>
      <c r="V347" s="25"/>
      <c r="W347" s="25"/>
      <c r="X347" s="25"/>
      <c r="Y347" s="25"/>
      <c r="Z347" s="25"/>
      <c r="AA347" s="25"/>
      <c r="AB347" s="25"/>
      <c r="AC347" s="26"/>
    </row>
    <row r="348" spans="19:29" s="13" customFormat="1" x14ac:dyDescent="0.2">
      <c r="S348" s="25"/>
      <c r="T348" s="25"/>
      <c r="U348" s="25"/>
      <c r="V348" s="25"/>
      <c r="W348" s="25"/>
      <c r="X348" s="25"/>
      <c r="Y348" s="25"/>
      <c r="Z348" s="25"/>
      <c r="AA348" s="25"/>
      <c r="AB348" s="25"/>
      <c r="AC348" s="26"/>
    </row>
    <row r="349" spans="19:29" s="13" customFormat="1" x14ac:dyDescent="0.2">
      <c r="S349" s="25"/>
      <c r="T349" s="25"/>
      <c r="U349" s="25"/>
      <c r="V349" s="25"/>
      <c r="W349" s="25"/>
      <c r="X349" s="25"/>
      <c r="Y349" s="25"/>
      <c r="Z349" s="25"/>
      <c r="AA349" s="25"/>
      <c r="AB349" s="25"/>
      <c r="AC349" s="26"/>
    </row>
    <row r="350" spans="19:29" s="13" customFormat="1" x14ac:dyDescent="0.2">
      <c r="S350" s="25"/>
      <c r="T350" s="25"/>
      <c r="U350" s="25"/>
      <c r="V350" s="25"/>
      <c r="W350" s="25"/>
      <c r="X350" s="25"/>
      <c r="Y350" s="25"/>
      <c r="Z350" s="25"/>
      <c r="AA350" s="25"/>
      <c r="AB350" s="25"/>
      <c r="AC350" s="26"/>
    </row>
    <row r="351" spans="19:29" s="13" customFormat="1" x14ac:dyDescent="0.2">
      <c r="S351" s="25"/>
      <c r="T351" s="25"/>
      <c r="U351" s="25"/>
      <c r="V351" s="25"/>
      <c r="W351" s="25"/>
      <c r="X351" s="25"/>
      <c r="Y351" s="25"/>
      <c r="Z351" s="25"/>
      <c r="AA351" s="25"/>
      <c r="AB351" s="25"/>
      <c r="AC351" s="26"/>
    </row>
    <row r="352" spans="19:29" s="13" customFormat="1" x14ac:dyDescent="0.2">
      <c r="S352" s="25"/>
      <c r="T352" s="25"/>
      <c r="U352" s="25"/>
      <c r="V352" s="25"/>
      <c r="W352" s="25"/>
      <c r="X352" s="25"/>
      <c r="Y352" s="25"/>
      <c r="Z352" s="25"/>
      <c r="AA352" s="25"/>
      <c r="AB352" s="25"/>
      <c r="AC352" s="26"/>
    </row>
    <row r="353" spans="19:29" s="13" customFormat="1" x14ac:dyDescent="0.2">
      <c r="S353" s="25"/>
      <c r="T353" s="25"/>
      <c r="U353" s="25"/>
      <c r="V353" s="25"/>
      <c r="W353" s="25"/>
      <c r="X353" s="25"/>
      <c r="Y353" s="25"/>
      <c r="Z353" s="25"/>
      <c r="AA353" s="25"/>
      <c r="AB353" s="25"/>
      <c r="AC353" s="26"/>
    </row>
    <row r="354" spans="19:29" s="13" customFormat="1" x14ac:dyDescent="0.2">
      <c r="S354" s="25"/>
      <c r="T354" s="25"/>
      <c r="U354" s="25"/>
      <c r="V354" s="25"/>
      <c r="W354" s="25"/>
      <c r="X354" s="25"/>
      <c r="Y354" s="25"/>
      <c r="Z354" s="25"/>
      <c r="AA354" s="25"/>
      <c r="AB354" s="25"/>
      <c r="AC354" s="26"/>
    </row>
    <row r="355" spans="19:29" s="13" customFormat="1" x14ac:dyDescent="0.2">
      <c r="S355" s="25"/>
      <c r="T355" s="25"/>
      <c r="U355" s="25"/>
      <c r="V355" s="25"/>
      <c r="W355" s="25"/>
      <c r="X355" s="25"/>
      <c r="Y355" s="25"/>
      <c r="Z355" s="25"/>
      <c r="AA355" s="25"/>
      <c r="AB355" s="25"/>
      <c r="AC355" s="26"/>
    </row>
    <row r="356" spans="19:29" s="13" customFormat="1" x14ac:dyDescent="0.2">
      <c r="S356" s="25"/>
      <c r="T356" s="25"/>
      <c r="U356" s="25"/>
      <c r="V356" s="25"/>
      <c r="W356" s="25"/>
      <c r="X356" s="25"/>
      <c r="Y356" s="25"/>
      <c r="Z356" s="25"/>
      <c r="AA356" s="25"/>
      <c r="AB356" s="25"/>
      <c r="AC356" s="26"/>
    </row>
    <row r="357" spans="19:29" s="13" customFormat="1" x14ac:dyDescent="0.2">
      <c r="S357" s="25"/>
      <c r="T357" s="25"/>
      <c r="U357" s="25"/>
      <c r="V357" s="25"/>
      <c r="W357" s="25"/>
      <c r="X357" s="25"/>
      <c r="Y357" s="25"/>
      <c r="Z357" s="25"/>
      <c r="AA357" s="25"/>
      <c r="AB357" s="25"/>
      <c r="AC357" s="26"/>
    </row>
    <row r="358" spans="19:29" s="13" customFormat="1" x14ac:dyDescent="0.2">
      <c r="S358" s="25"/>
      <c r="T358" s="25"/>
      <c r="U358" s="25"/>
      <c r="V358" s="25"/>
      <c r="W358" s="25"/>
      <c r="X358" s="25"/>
      <c r="Y358" s="25"/>
      <c r="Z358" s="25"/>
      <c r="AA358" s="25"/>
      <c r="AB358" s="25"/>
      <c r="AC358" s="26"/>
    </row>
    <row r="359" spans="19:29" s="13" customFormat="1" x14ac:dyDescent="0.2">
      <c r="S359" s="25"/>
      <c r="T359" s="25"/>
      <c r="U359" s="25"/>
      <c r="V359" s="25"/>
      <c r="W359" s="25"/>
      <c r="X359" s="25"/>
      <c r="Y359" s="25"/>
      <c r="Z359" s="25"/>
      <c r="AA359" s="25"/>
      <c r="AB359" s="25"/>
      <c r="AC359" s="26"/>
    </row>
    <row r="360" spans="19:29" s="13" customFormat="1" x14ac:dyDescent="0.2">
      <c r="S360" s="25"/>
      <c r="T360" s="25"/>
      <c r="U360" s="25"/>
      <c r="V360" s="25"/>
      <c r="W360" s="25"/>
      <c r="X360" s="25"/>
      <c r="Y360" s="25"/>
      <c r="Z360" s="25"/>
      <c r="AA360" s="25"/>
      <c r="AB360" s="25"/>
      <c r="AC360" s="26"/>
    </row>
    <row r="361" spans="19:29" s="13" customFormat="1" x14ac:dyDescent="0.2">
      <c r="S361" s="25"/>
      <c r="T361" s="25"/>
      <c r="U361" s="25"/>
      <c r="V361" s="25"/>
      <c r="W361" s="25"/>
      <c r="X361" s="25"/>
      <c r="Y361" s="25"/>
      <c r="Z361" s="25"/>
      <c r="AA361" s="25"/>
      <c r="AB361" s="25"/>
      <c r="AC361" s="26"/>
    </row>
    <row r="362" spans="19:29" s="13" customFormat="1" x14ac:dyDescent="0.2">
      <c r="S362" s="25"/>
      <c r="T362" s="25"/>
      <c r="U362" s="25"/>
      <c r="V362" s="25"/>
      <c r="W362" s="25"/>
      <c r="X362" s="25"/>
      <c r="Y362" s="25"/>
      <c r="Z362" s="25"/>
      <c r="AA362" s="25"/>
      <c r="AB362" s="25"/>
      <c r="AC362" s="26"/>
    </row>
    <row r="363" spans="19:29" s="13" customFormat="1" x14ac:dyDescent="0.2">
      <c r="S363" s="25"/>
      <c r="T363" s="25"/>
      <c r="U363" s="25"/>
      <c r="V363" s="25"/>
      <c r="W363" s="25"/>
      <c r="X363" s="25"/>
      <c r="Y363" s="25"/>
      <c r="Z363" s="25"/>
      <c r="AA363" s="25"/>
      <c r="AB363" s="25"/>
      <c r="AC363" s="26"/>
    </row>
    <row r="364" spans="19:29" s="13" customFormat="1" x14ac:dyDescent="0.2">
      <c r="S364" s="25"/>
      <c r="T364" s="25"/>
      <c r="U364" s="25"/>
      <c r="V364" s="25"/>
      <c r="W364" s="25"/>
      <c r="X364" s="25"/>
      <c r="Y364" s="25"/>
      <c r="Z364" s="25"/>
      <c r="AA364" s="25"/>
      <c r="AB364" s="25"/>
      <c r="AC364" s="26"/>
    </row>
    <row r="365" spans="19:29" s="13" customFormat="1" x14ac:dyDescent="0.2">
      <c r="S365" s="25"/>
      <c r="T365" s="25"/>
      <c r="U365" s="25"/>
      <c r="V365" s="25"/>
      <c r="W365" s="25"/>
      <c r="X365" s="25"/>
      <c r="Y365" s="25"/>
      <c r="Z365" s="25"/>
      <c r="AA365" s="25"/>
      <c r="AB365" s="25"/>
      <c r="AC365" s="26"/>
    </row>
    <row r="366" spans="19:29" s="13" customFormat="1" x14ac:dyDescent="0.2">
      <c r="S366" s="25"/>
      <c r="T366" s="25"/>
      <c r="U366" s="25"/>
      <c r="V366" s="25"/>
      <c r="W366" s="25"/>
      <c r="X366" s="25"/>
      <c r="Y366" s="25"/>
      <c r="Z366" s="25"/>
      <c r="AA366" s="25"/>
      <c r="AB366" s="25"/>
      <c r="AC366" s="26"/>
    </row>
    <row r="367" spans="19:29" s="13" customFormat="1" x14ac:dyDescent="0.2">
      <c r="S367" s="25"/>
      <c r="T367" s="25"/>
      <c r="U367" s="25"/>
      <c r="V367" s="25"/>
      <c r="W367" s="25"/>
      <c r="X367" s="25"/>
      <c r="Y367" s="25"/>
      <c r="Z367" s="25"/>
      <c r="AA367" s="25"/>
      <c r="AB367" s="25"/>
      <c r="AC367" s="26"/>
    </row>
    <row r="368" spans="19:29" s="13" customFormat="1" x14ac:dyDescent="0.2">
      <c r="S368" s="25"/>
      <c r="T368" s="25"/>
      <c r="U368" s="25"/>
      <c r="V368" s="25"/>
      <c r="W368" s="25"/>
      <c r="X368" s="25"/>
      <c r="Y368" s="25"/>
      <c r="Z368" s="25"/>
      <c r="AA368" s="25"/>
      <c r="AB368" s="25"/>
      <c r="AC368" s="26"/>
    </row>
    <row r="369" spans="19:29" s="13" customFormat="1" x14ac:dyDescent="0.2">
      <c r="S369" s="25"/>
      <c r="T369" s="25"/>
      <c r="U369" s="25"/>
      <c r="V369" s="25"/>
      <c r="W369" s="25"/>
      <c r="X369" s="25"/>
      <c r="Y369" s="25"/>
      <c r="Z369" s="25"/>
      <c r="AA369" s="25"/>
      <c r="AB369" s="25"/>
      <c r="AC369" s="26"/>
    </row>
    <row r="370" spans="19:29" s="13" customFormat="1" x14ac:dyDescent="0.2">
      <c r="S370" s="25"/>
      <c r="T370" s="25"/>
      <c r="U370" s="25"/>
      <c r="V370" s="25"/>
      <c r="W370" s="25"/>
      <c r="X370" s="25"/>
      <c r="Y370" s="25"/>
      <c r="Z370" s="25"/>
      <c r="AA370" s="25"/>
      <c r="AB370" s="25"/>
      <c r="AC370" s="26"/>
    </row>
    <row r="371" spans="19:29" s="13" customFormat="1" x14ac:dyDescent="0.2">
      <c r="S371" s="25"/>
      <c r="T371" s="25"/>
      <c r="U371" s="25"/>
      <c r="V371" s="25"/>
      <c r="W371" s="25"/>
      <c r="X371" s="25"/>
      <c r="Y371" s="25"/>
      <c r="Z371" s="25"/>
      <c r="AA371" s="25"/>
      <c r="AB371" s="25"/>
      <c r="AC371" s="26"/>
    </row>
    <row r="372" spans="19:29" s="13" customFormat="1" x14ac:dyDescent="0.2">
      <c r="S372" s="25"/>
      <c r="T372" s="25"/>
      <c r="U372" s="25"/>
      <c r="V372" s="25"/>
      <c r="W372" s="25"/>
      <c r="X372" s="25"/>
      <c r="Y372" s="25"/>
      <c r="Z372" s="25"/>
      <c r="AA372" s="25"/>
      <c r="AB372" s="25"/>
      <c r="AC372" s="26"/>
    </row>
    <row r="373" spans="19:29" s="13" customFormat="1" x14ac:dyDescent="0.2">
      <c r="S373" s="25"/>
      <c r="T373" s="25"/>
      <c r="U373" s="25"/>
      <c r="V373" s="25"/>
      <c r="W373" s="25"/>
      <c r="X373" s="25"/>
      <c r="Y373" s="25"/>
      <c r="Z373" s="25"/>
      <c r="AA373" s="25"/>
      <c r="AB373" s="25"/>
      <c r="AC373" s="26"/>
    </row>
    <row r="374" spans="19:29" s="13" customFormat="1" x14ac:dyDescent="0.2">
      <c r="S374" s="25"/>
      <c r="T374" s="25"/>
      <c r="U374" s="25"/>
      <c r="V374" s="25"/>
      <c r="W374" s="25"/>
      <c r="X374" s="25"/>
      <c r="Y374" s="25"/>
      <c r="Z374" s="25"/>
      <c r="AA374" s="25"/>
      <c r="AB374" s="25"/>
      <c r="AC374" s="26"/>
    </row>
    <row r="375" spans="19:29" s="13" customFormat="1" x14ac:dyDescent="0.2">
      <c r="S375" s="25"/>
      <c r="T375" s="25"/>
      <c r="U375" s="25"/>
      <c r="V375" s="25"/>
      <c r="W375" s="25"/>
      <c r="X375" s="25"/>
      <c r="Y375" s="25"/>
      <c r="Z375" s="25"/>
      <c r="AA375" s="25"/>
      <c r="AB375" s="25"/>
      <c r="AC375" s="26"/>
    </row>
    <row r="376" spans="19:29" s="13" customFormat="1" x14ac:dyDescent="0.2">
      <c r="S376" s="25"/>
      <c r="T376" s="25"/>
      <c r="U376" s="25"/>
      <c r="V376" s="25"/>
      <c r="W376" s="25"/>
      <c r="X376" s="25"/>
      <c r="Y376" s="25"/>
      <c r="Z376" s="25"/>
      <c r="AA376" s="25"/>
      <c r="AB376" s="25"/>
      <c r="AC376" s="26"/>
    </row>
    <row r="377" spans="19:29" s="13" customFormat="1" x14ac:dyDescent="0.2">
      <c r="S377" s="25"/>
      <c r="T377" s="25"/>
      <c r="U377" s="25"/>
      <c r="V377" s="25"/>
      <c r="W377" s="25"/>
      <c r="X377" s="25"/>
      <c r="Y377" s="25"/>
      <c r="Z377" s="25"/>
      <c r="AA377" s="25"/>
      <c r="AB377" s="25"/>
      <c r="AC377" s="26"/>
    </row>
    <row r="378" spans="19:29" s="13" customFormat="1" x14ac:dyDescent="0.2">
      <c r="S378" s="25"/>
      <c r="T378" s="25"/>
      <c r="U378" s="25"/>
      <c r="V378" s="25"/>
      <c r="W378" s="25"/>
      <c r="X378" s="25"/>
      <c r="Y378" s="25"/>
      <c r="Z378" s="25"/>
      <c r="AA378" s="25"/>
      <c r="AB378" s="25"/>
      <c r="AC378" s="26"/>
    </row>
    <row r="379" spans="19:29" s="13" customFormat="1" x14ac:dyDescent="0.2">
      <c r="S379" s="25"/>
      <c r="T379" s="25"/>
      <c r="U379" s="25"/>
      <c r="V379" s="25"/>
      <c r="W379" s="25"/>
      <c r="X379" s="25"/>
      <c r="Y379" s="25"/>
      <c r="Z379" s="25"/>
      <c r="AA379" s="25"/>
      <c r="AB379" s="25"/>
      <c r="AC379" s="26"/>
    </row>
    <row r="380" spans="19:29" s="13" customFormat="1" x14ac:dyDescent="0.2">
      <c r="S380" s="25"/>
      <c r="T380" s="25"/>
      <c r="U380" s="25"/>
      <c r="V380" s="25"/>
      <c r="W380" s="25"/>
      <c r="X380" s="25"/>
      <c r="Y380" s="25"/>
      <c r="Z380" s="25"/>
      <c r="AA380" s="25"/>
      <c r="AB380" s="25"/>
      <c r="AC380" s="26"/>
    </row>
    <row r="381" spans="19:29" s="13" customFormat="1" x14ac:dyDescent="0.2">
      <c r="S381" s="25"/>
      <c r="T381" s="25"/>
      <c r="U381" s="25"/>
      <c r="V381" s="25"/>
      <c r="W381" s="25"/>
      <c r="X381" s="25"/>
      <c r="Y381" s="25"/>
      <c r="Z381" s="25"/>
      <c r="AA381" s="25"/>
      <c r="AB381" s="25"/>
      <c r="AC381" s="26"/>
    </row>
    <row r="382" spans="19:29" s="13" customFormat="1" x14ac:dyDescent="0.2">
      <c r="S382" s="25"/>
      <c r="T382" s="25"/>
      <c r="U382" s="25"/>
      <c r="V382" s="25"/>
      <c r="W382" s="25"/>
      <c r="X382" s="25"/>
      <c r="Y382" s="25"/>
      <c r="Z382" s="25"/>
      <c r="AA382" s="25"/>
      <c r="AB382" s="25"/>
      <c r="AC382" s="26"/>
    </row>
    <row r="383" spans="19:29" s="13" customFormat="1" x14ac:dyDescent="0.2">
      <c r="S383" s="25"/>
      <c r="T383" s="25"/>
      <c r="U383" s="25"/>
      <c r="V383" s="25"/>
      <c r="W383" s="25"/>
      <c r="X383" s="25"/>
      <c r="Y383" s="25"/>
      <c r="Z383" s="25"/>
      <c r="AA383" s="25"/>
      <c r="AB383" s="25"/>
      <c r="AC383" s="26"/>
    </row>
    <row r="384" spans="19:29" s="13" customFormat="1" x14ac:dyDescent="0.2">
      <c r="S384" s="25"/>
      <c r="T384" s="25"/>
      <c r="U384" s="25"/>
      <c r="V384" s="25"/>
      <c r="W384" s="25"/>
      <c r="X384" s="25"/>
      <c r="Y384" s="25"/>
      <c r="Z384" s="25"/>
      <c r="AA384" s="25"/>
      <c r="AB384" s="25"/>
      <c r="AC384" s="26"/>
    </row>
    <row r="385" spans="19:29" s="13" customFormat="1" x14ac:dyDescent="0.2">
      <c r="S385" s="25"/>
      <c r="T385" s="25"/>
      <c r="U385" s="25"/>
      <c r="V385" s="25"/>
      <c r="W385" s="25"/>
      <c r="X385" s="25"/>
      <c r="Y385" s="25"/>
      <c r="Z385" s="25"/>
      <c r="AA385" s="25"/>
      <c r="AB385" s="25"/>
      <c r="AC385" s="26"/>
    </row>
    <row r="386" spans="19:29" s="13" customFormat="1" x14ac:dyDescent="0.2">
      <c r="S386" s="25"/>
      <c r="T386" s="25"/>
      <c r="U386" s="25"/>
      <c r="V386" s="25"/>
      <c r="W386" s="25"/>
      <c r="X386" s="25"/>
      <c r="Y386" s="25"/>
      <c r="Z386" s="25"/>
      <c r="AA386" s="25"/>
      <c r="AB386" s="25"/>
      <c r="AC386" s="26"/>
    </row>
    <row r="387" spans="19:29" s="13" customFormat="1" x14ac:dyDescent="0.2">
      <c r="S387" s="25"/>
      <c r="T387" s="25"/>
      <c r="U387" s="25"/>
      <c r="V387" s="25"/>
      <c r="W387" s="25"/>
      <c r="X387" s="25"/>
      <c r="Y387" s="25"/>
      <c r="Z387" s="25"/>
      <c r="AA387" s="25"/>
      <c r="AB387" s="25"/>
      <c r="AC387" s="26"/>
    </row>
    <row r="388" spans="19:29" s="13" customFormat="1" x14ac:dyDescent="0.2">
      <c r="S388" s="25"/>
      <c r="T388" s="25"/>
      <c r="U388" s="25"/>
      <c r="V388" s="25"/>
      <c r="W388" s="25"/>
      <c r="X388" s="25"/>
      <c r="Y388" s="25"/>
      <c r="Z388" s="25"/>
      <c r="AA388" s="25"/>
      <c r="AB388" s="25"/>
      <c r="AC388" s="26"/>
    </row>
    <row r="389" spans="19:29" s="13" customFormat="1" x14ac:dyDescent="0.2">
      <c r="S389" s="25"/>
      <c r="T389" s="25"/>
      <c r="U389" s="25"/>
      <c r="V389" s="25"/>
      <c r="W389" s="25"/>
      <c r="X389" s="25"/>
      <c r="Y389" s="25"/>
      <c r="Z389" s="25"/>
      <c r="AA389" s="25"/>
      <c r="AB389" s="25"/>
      <c r="AC389" s="26"/>
    </row>
    <row r="390" spans="19:29" s="13" customFormat="1" x14ac:dyDescent="0.2">
      <c r="S390" s="25"/>
      <c r="T390" s="25"/>
      <c r="U390" s="25"/>
      <c r="V390" s="25"/>
      <c r="W390" s="25"/>
      <c r="X390" s="25"/>
      <c r="Y390" s="25"/>
      <c r="Z390" s="25"/>
      <c r="AA390" s="25"/>
      <c r="AB390" s="25"/>
      <c r="AC390" s="26"/>
    </row>
    <row r="391" spans="19:29" s="13" customFormat="1" x14ac:dyDescent="0.2">
      <c r="S391" s="25"/>
      <c r="T391" s="25"/>
      <c r="U391" s="25"/>
      <c r="V391" s="25"/>
      <c r="W391" s="25"/>
      <c r="X391" s="25"/>
      <c r="Y391" s="25"/>
      <c r="Z391" s="25"/>
      <c r="AA391" s="25"/>
      <c r="AB391" s="25"/>
      <c r="AC391" s="26"/>
    </row>
    <row r="392" spans="19:29" s="13" customFormat="1" x14ac:dyDescent="0.2">
      <c r="S392" s="25"/>
      <c r="T392" s="25"/>
      <c r="U392" s="25"/>
      <c r="V392" s="25"/>
      <c r="W392" s="25"/>
      <c r="X392" s="25"/>
      <c r="Y392" s="25"/>
      <c r="Z392" s="25"/>
      <c r="AA392" s="25"/>
      <c r="AB392" s="25"/>
      <c r="AC392" s="26"/>
    </row>
    <row r="393" spans="19:29" s="13" customFormat="1" x14ac:dyDescent="0.2">
      <c r="S393" s="25"/>
      <c r="T393" s="25"/>
      <c r="U393" s="25"/>
      <c r="V393" s="25"/>
      <c r="W393" s="25"/>
      <c r="X393" s="25"/>
      <c r="Y393" s="25"/>
      <c r="Z393" s="25"/>
      <c r="AA393" s="25"/>
      <c r="AB393" s="25"/>
      <c r="AC393" s="26"/>
    </row>
    <row r="394" spans="19:29" s="13" customFormat="1" x14ac:dyDescent="0.2">
      <c r="S394" s="25"/>
      <c r="T394" s="25"/>
      <c r="U394" s="25"/>
      <c r="V394" s="25"/>
      <c r="W394" s="25"/>
      <c r="X394" s="25"/>
      <c r="Y394" s="25"/>
      <c r="Z394" s="25"/>
      <c r="AA394" s="25"/>
      <c r="AB394" s="25"/>
      <c r="AC394" s="26"/>
    </row>
    <row r="395" spans="19:29" s="13" customFormat="1" x14ac:dyDescent="0.2">
      <c r="S395" s="25"/>
      <c r="T395" s="25"/>
      <c r="U395" s="25"/>
      <c r="V395" s="25"/>
      <c r="W395" s="25"/>
      <c r="X395" s="25"/>
      <c r="Y395" s="25"/>
      <c r="Z395" s="25"/>
      <c r="AA395" s="25"/>
      <c r="AB395" s="25"/>
      <c r="AC395" s="26"/>
    </row>
    <row r="396" spans="19:29" s="13" customFormat="1" x14ac:dyDescent="0.2">
      <c r="S396" s="25"/>
      <c r="T396" s="25"/>
      <c r="U396" s="25"/>
      <c r="V396" s="25"/>
      <c r="W396" s="25"/>
      <c r="X396" s="25"/>
      <c r="Y396" s="25"/>
      <c r="Z396" s="25"/>
      <c r="AA396" s="25"/>
      <c r="AB396" s="25"/>
      <c r="AC396" s="26"/>
    </row>
    <row r="397" spans="19:29" s="13" customFormat="1" x14ac:dyDescent="0.2">
      <c r="S397" s="25"/>
      <c r="T397" s="25"/>
      <c r="U397" s="25"/>
      <c r="V397" s="25"/>
      <c r="W397" s="25"/>
      <c r="X397" s="25"/>
      <c r="Y397" s="25"/>
      <c r="Z397" s="25"/>
      <c r="AA397" s="25"/>
      <c r="AB397" s="25"/>
      <c r="AC397" s="26"/>
    </row>
    <row r="398" spans="19:29" s="13" customFormat="1" x14ac:dyDescent="0.2">
      <c r="S398" s="25"/>
      <c r="T398" s="25"/>
      <c r="U398" s="25"/>
      <c r="V398" s="25"/>
      <c r="W398" s="25"/>
      <c r="X398" s="25"/>
      <c r="Y398" s="25"/>
      <c r="Z398" s="25"/>
      <c r="AA398" s="25"/>
      <c r="AB398" s="25"/>
      <c r="AC398" s="26"/>
    </row>
    <row r="399" spans="19:29" s="13" customFormat="1" x14ac:dyDescent="0.2">
      <c r="S399" s="25"/>
      <c r="T399" s="25"/>
      <c r="U399" s="25"/>
      <c r="V399" s="25"/>
      <c r="W399" s="25"/>
      <c r="X399" s="25"/>
      <c r="Y399" s="25"/>
      <c r="Z399" s="25"/>
      <c r="AA399" s="25"/>
      <c r="AB399" s="25"/>
      <c r="AC399" s="26"/>
    </row>
    <row r="400" spans="19:29" s="13" customFormat="1" x14ac:dyDescent="0.2">
      <c r="S400" s="25"/>
      <c r="T400" s="25"/>
      <c r="U400" s="25"/>
      <c r="V400" s="25"/>
      <c r="W400" s="25"/>
      <c r="X400" s="25"/>
      <c r="Y400" s="25"/>
      <c r="Z400" s="25"/>
      <c r="AA400" s="25"/>
      <c r="AB400" s="25"/>
      <c r="AC400" s="26"/>
    </row>
    <row r="401" spans="19:29" s="13" customFormat="1" x14ac:dyDescent="0.2">
      <c r="S401" s="25"/>
      <c r="T401" s="25"/>
      <c r="U401" s="25"/>
      <c r="V401" s="25"/>
      <c r="W401" s="25"/>
      <c r="X401" s="25"/>
      <c r="Y401" s="25"/>
      <c r="Z401" s="25"/>
      <c r="AA401" s="25"/>
      <c r="AB401" s="25"/>
      <c r="AC401" s="26"/>
    </row>
    <row r="402" spans="19:29" s="13" customFormat="1" x14ac:dyDescent="0.2">
      <c r="S402" s="25"/>
      <c r="T402" s="25"/>
      <c r="U402" s="25"/>
      <c r="V402" s="25"/>
      <c r="W402" s="25"/>
      <c r="X402" s="25"/>
      <c r="Y402" s="25"/>
      <c r="Z402" s="25"/>
      <c r="AA402" s="25"/>
      <c r="AB402" s="25"/>
      <c r="AC402" s="26"/>
    </row>
    <row r="403" spans="19:29" s="13" customFormat="1" x14ac:dyDescent="0.2">
      <c r="S403" s="25"/>
      <c r="T403" s="25"/>
      <c r="U403" s="25"/>
      <c r="V403" s="25"/>
      <c r="W403" s="25"/>
      <c r="X403" s="25"/>
      <c r="Y403" s="25"/>
      <c r="Z403" s="25"/>
      <c r="AA403" s="25"/>
      <c r="AB403" s="25"/>
      <c r="AC403" s="26"/>
    </row>
    <row r="404" spans="19:29" s="13" customFormat="1" x14ac:dyDescent="0.2">
      <c r="S404" s="25"/>
      <c r="T404" s="25"/>
      <c r="U404" s="25"/>
      <c r="V404" s="25"/>
      <c r="W404" s="25"/>
      <c r="X404" s="25"/>
      <c r="Y404" s="25"/>
      <c r="Z404" s="25"/>
      <c r="AA404" s="25"/>
      <c r="AB404" s="25"/>
      <c r="AC404" s="26"/>
    </row>
    <row r="405" spans="19:29" s="13" customFormat="1" x14ac:dyDescent="0.2">
      <c r="S405" s="25"/>
      <c r="T405" s="25"/>
      <c r="U405" s="25"/>
      <c r="V405" s="25"/>
      <c r="W405" s="25"/>
      <c r="X405" s="25"/>
      <c r="Y405" s="25"/>
      <c r="Z405" s="25"/>
      <c r="AA405" s="25"/>
      <c r="AB405" s="25"/>
      <c r="AC405" s="26"/>
    </row>
    <row r="406" spans="19:29" s="13" customFormat="1" x14ac:dyDescent="0.2">
      <c r="S406" s="25"/>
      <c r="T406" s="25"/>
      <c r="U406" s="25"/>
      <c r="V406" s="25"/>
      <c r="W406" s="25"/>
      <c r="X406" s="25"/>
      <c r="Y406" s="25"/>
      <c r="Z406" s="25"/>
      <c r="AA406" s="25"/>
      <c r="AB406" s="25"/>
      <c r="AC406" s="26"/>
    </row>
    <row r="407" spans="19:29" s="13" customFormat="1" x14ac:dyDescent="0.2">
      <c r="S407" s="25"/>
      <c r="T407" s="25"/>
      <c r="U407" s="25"/>
      <c r="V407" s="25"/>
      <c r="W407" s="25"/>
      <c r="X407" s="25"/>
      <c r="Y407" s="25"/>
      <c r="Z407" s="25"/>
      <c r="AA407" s="25"/>
      <c r="AB407" s="25"/>
      <c r="AC407" s="26"/>
    </row>
    <row r="408" spans="19:29" s="13" customFormat="1" x14ac:dyDescent="0.2">
      <c r="S408" s="25"/>
      <c r="T408" s="25"/>
      <c r="U408" s="25"/>
      <c r="V408" s="25"/>
      <c r="W408" s="25"/>
      <c r="X408" s="25"/>
      <c r="Y408" s="25"/>
      <c r="Z408" s="25"/>
      <c r="AA408" s="25"/>
      <c r="AB408" s="25"/>
      <c r="AC408" s="26"/>
    </row>
    <row r="409" spans="19:29" s="13" customFormat="1" x14ac:dyDescent="0.2">
      <c r="S409" s="25"/>
      <c r="T409" s="25"/>
      <c r="U409" s="25"/>
      <c r="V409" s="25"/>
      <c r="W409" s="25"/>
      <c r="X409" s="25"/>
      <c r="Y409" s="25"/>
      <c r="Z409" s="25"/>
      <c r="AA409" s="25"/>
      <c r="AB409" s="25"/>
      <c r="AC409" s="26"/>
    </row>
    <row r="410" spans="19:29" s="13" customFormat="1" x14ac:dyDescent="0.2">
      <c r="S410" s="25"/>
      <c r="T410" s="25"/>
      <c r="U410" s="25"/>
      <c r="V410" s="25"/>
      <c r="W410" s="25"/>
      <c r="X410" s="25"/>
      <c r="Y410" s="25"/>
      <c r="Z410" s="25"/>
      <c r="AA410" s="25"/>
      <c r="AB410" s="25"/>
      <c r="AC410" s="26"/>
    </row>
    <row r="411" spans="19:29" s="13" customFormat="1" x14ac:dyDescent="0.2">
      <c r="S411" s="25"/>
      <c r="T411" s="25"/>
      <c r="U411" s="25"/>
      <c r="V411" s="25"/>
      <c r="W411" s="25"/>
      <c r="X411" s="25"/>
      <c r="Y411" s="25"/>
      <c r="Z411" s="25"/>
      <c r="AA411" s="25"/>
      <c r="AB411" s="25"/>
      <c r="AC411" s="26"/>
    </row>
    <row r="412" spans="19:29" s="13" customFormat="1" x14ac:dyDescent="0.2">
      <c r="S412" s="25"/>
      <c r="T412" s="25"/>
      <c r="U412" s="25"/>
      <c r="V412" s="25"/>
      <c r="W412" s="25"/>
      <c r="X412" s="25"/>
      <c r="Y412" s="25"/>
      <c r="Z412" s="25"/>
      <c r="AA412" s="25"/>
      <c r="AB412" s="25"/>
      <c r="AC412" s="26"/>
    </row>
    <row r="413" spans="19:29" s="13" customFormat="1" x14ac:dyDescent="0.2">
      <c r="S413" s="25"/>
      <c r="T413" s="25"/>
      <c r="U413" s="25"/>
      <c r="V413" s="25"/>
      <c r="W413" s="25"/>
      <c r="X413" s="25"/>
      <c r="Y413" s="25"/>
      <c r="Z413" s="25"/>
      <c r="AA413" s="25"/>
      <c r="AB413" s="25"/>
      <c r="AC413" s="26"/>
    </row>
    <row r="414" spans="19:29" s="13" customFormat="1" x14ac:dyDescent="0.2">
      <c r="S414" s="25"/>
      <c r="T414" s="25"/>
      <c r="U414" s="25"/>
      <c r="V414" s="25"/>
      <c r="W414" s="25"/>
      <c r="X414" s="25"/>
      <c r="Y414" s="25"/>
      <c r="Z414" s="25"/>
      <c r="AA414" s="25"/>
      <c r="AB414" s="25"/>
      <c r="AC414" s="26"/>
    </row>
    <row r="415" spans="19:29" s="13" customFormat="1" x14ac:dyDescent="0.2">
      <c r="S415" s="25"/>
      <c r="T415" s="25"/>
      <c r="U415" s="25"/>
      <c r="V415" s="25"/>
      <c r="W415" s="25"/>
      <c r="X415" s="25"/>
      <c r="Y415" s="25"/>
      <c r="Z415" s="25"/>
      <c r="AA415" s="25"/>
      <c r="AB415" s="25"/>
      <c r="AC415" s="26"/>
    </row>
    <row r="416" spans="19:29" s="13" customFormat="1" x14ac:dyDescent="0.2">
      <c r="S416" s="25"/>
      <c r="T416" s="25"/>
      <c r="U416" s="25"/>
      <c r="V416" s="25"/>
      <c r="W416" s="25"/>
      <c r="X416" s="25"/>
      <c r="Y416" s="25"/>
      <c r="Z416" s="25"/>
      <c r="AA416" s="25"/>
      <c r="AB416" s="25"/>
      <c r="AC416" s="26"/>
    </row>
    <row r="417" spans="19:29" s="13" customFormat="1" x14ac:dyDescent="0.2">
      <c r="S417" s="25"/>
      <c r="T417" s="25"/>
      <c r="U417" s="25"/>
      <c r="V417" s="25"/>
      <c r="W417" s="25"/>
      <c r="X417" s="25"/>
      <c r="Y417" s="25"/>
      <c r="Z417" s="25"/>
      <c r="AA417" s="25"/>
      <c r="AB417" s="25"/>
      <c r="AC417" s="26"/>
    </row>
    <row r="418" spans="19:29" s="13" customFormat="1" x14ac:dyDescent="0.2">
      <c r="S418" s="25"/>
      <c r="T418" s="25"/>
      <c r="U418" s="25"/>
      <c r="V418" s="25"/>
      <c r="W418" s="25"/>
      <c r="X418" s="25"/>
      <c r="Y418" s="25"/>
      <c r="Z418" s="25"/>
      <c r="AA418" s="25"/>
      <c r="AB418" s="25"/>
      <c r="AC418" s="26"/>
    </row>
    <row r="419" spans="19:29" s="13" customFormat="1" x14ac:dyDescent="0.2">
      <c r="S419" s="25"/>
      <c r="T419" s="25"/>
      <c r="U419" s="25"/>
      <c r="V419" s="25"/>
      <c r="W419" s="25"/>
      <c r="X419" s="25"/>
      <c r="Y419" s="25"/>
      <c r="Z419" s="25"/>
      <c r="AA419" s="25"/>
      <c r="AB419" s="25"/>
      <c r="AC419" s="26"/>
    </row>
    <row r="420" spans="19:29" s="13" customFormat="1" x14ac:dyDescent="0.2">
      <c r="S420" s="25"/>
      <c r="T420" s="25"/>
      <c r="U420" s="25"/>
      <c r="V420" s="25"/>
      <c r="W420" s="25"/>
      <c r="X420" s="25"/>
      <c r="Y420" s="25"/>
      <c r="Z420" s="25"/>
      <c r="AA420" s="25"/>
      <c r="AB420" s="25"/>
      <c r="AC420" s="26"/>
    </row>
    <row r="421" spans="19:29" s="13" customFormat="1" x14ac:dyDescent="0.2">
      <c r="S421" s="25"/>
      <c r="T421" s="25"/>
      <c r="U421" s="25"/>
      <c r="V421" s="25"/>
      <c r="W421" s="25"/>
      <c r="X421" s="25"/>
      <c r="Y421" s="25"/>
      <c r="Z421" s="25"/>
      <c r="AA421" s="25"/>
      <c r="AB421" s="25"/>
      <c r="AC421" s="26"/>
    </row>
    <row r="422" spans="19:29" s="13" customFormat="1" x14ac:dyDescent="0.2">
      <c r="S422" s="25"/>
      <c r="T422" s="25"/>
      <c r="U422" s="25"/>
      <c r="V422" s="25"/>
      <c r="W422" s="25"/>
      <c r="X422" s="25"/>
      <c r="Y422" s="25"/>
      <c r="Z422" s="25"/>
      <c r="AA422" s="25"/>
      <c r="AB422" s="25"/>
      <c r="AC422" s="26"/>
    </row>
    <row r="423" spans="19:29" s="13" customFormat="1" x14ac:dyDescent="0.2">
      <c r="S423" s="25"/>
      <c r="T423" s="25"/>
      <c r="U423" s="25"/>
      <c r="V423" s="25"/>
      <c r="W423" s="25"/>
      <c r="X423" s="25"/>
      <c r="Y423" s="25"/>
      <c r="Z423" s="25"/>
      <c r="AA423" s="25"/>
      <c r="AB423" s="25"/>
      <c r="AC423" s="26"/>
    </row>
    <row r="424" spans="19:29" s="13" customFormat="1" x14ac:dyDescent="0.2">
      <c r="S424" s="25"/>
      <c r="T424" s="25"/>
      <c r="U424" s="25"/>
      <c r="V424" s="25"/>
      <c r="W424" s="25"/>
      <c r="X424" s="25"/>
      <c r="Y424" s="25"/>
      <c r="Z424" s="25"/>
      <c r="AA424" s="25"/>
      <c r="AB424" s="25"/>
      <c r="AC424" s="26"/>
    </row>
    <row r="425" spans="19:29" s="13" customFormat="1" x14ac:dyDescent="0.2">
      <c r="S425" s="25"/>
      <c r="T425" s="25"/>
      <c r="U425" s="25"/>
      <c r="V425" s="25"/>
      <c r="W425" s="25"/>
      <c r="X425" s="25"/>
      <c r="Y425" s="25"/>
      <c r="Z425" s="25"/>
      <c r="AA425" s="25"/>
      <c r="AB425" s="25"/>
      <c r="AC425" s="26"/>
    </row>
    <row r="426" spans="19:29" s="13" customFormat="1" x14ac:dyDescent="0.2">
      <c r="S426" s="25"/>
      <c r="T426" s="25"/>
      <c r="U426" s="25"/>
      <c r="V426" s="25"/>
      <c r="W426" s="25"/>
      <c r="X426" s="25"/>
      <c r="Y426" s="25"/>
      <c r="Z426" s="25"/>
      <c r="AA426" s="25"/>
      <c r="AB426" s="25"/>
      <c r="AC426" s="26"/>
    </row>
    <row r="427" spans="19:29" s="13" customFormat="1" x14ac:dyDescent="0.2">
      <c r="S427" s="25"/>
      <c r="T427" s="25"/>
      <c r="U427" s="25"/>
      <c r="V427" s="25"/>
      <c r="W427" s="25"/>
      <c r="X427" s="25"/>
      <c r="Y427" s="25"/>
      <c r="Z427" s="25"/>
      <c r="AA427" s="25"/>
      <c r="AB427" s="25"/>
      <c r="AC427" s="26"/>
    </row>
    <row r="428" spans="19:29" s="13" customFormat="1" x14ac:dyDescent="0.2">
      <c r="S428" s="25"/>
      <c r="T428" s="25"/>
      <c r="U428" s="25"/>
      <c r="V428" s="25"/>
      <c r="W428" s="25"/>
      <c r="X428" s="25"/>
      <c r="Y428" s="25"/>
      <c r="Z428" s="25"/>
      <c r="AA428" s="25"/>
      <c r="AB428" s="25"/>
      <c r="AC428" s="26"/>
    </row>
    <row r="429" spans="19:29" s="13" customFormat="1" x14ac:dyDescent="0.2">
      <c r="S429" s="25"/>
      <c r="T429" s="25"/>
      <c r="U429" s="25"/>
      <c r="V429" s="25"/>
      <c r="W429" s="25"/>
      <c r="X429" s="25"/>
      <c r="Y429" s="25"/>
      <c r="Z429" s="25"/>
      <c r="AA429" s="25"/>
      <c r="AB429" s="25"/>
      <c r="AC429" s="26"/>
    </row>
    <row r="430" spans="19:29" s="13" customFormat="1" x14ac:dyDescent="0.2">
      <c r="S430" s="25"/>
      <c r="T430" s="25"/>
      <c r="U430" s="25"/>
      <c r="V430" s="25"/>
      <c r="W430" s="25"/>
      <c r="X430" s="25"/>
      <c r="Y430" s="25"/>
      <c r="Z430" s="25"/>
      <c r="AA430" s="25"/>
      <c r="AB430" s="25"/>
      <c r="AC430" s="26"/>
    </row>
    <row r="431" spans="19:29" s="13" customFormat="1" x14ac:dyDescent="0.2">
      <c r="S431" s="25"/>
      <c r="T431" s="25"/>
      <c r="U431" s="25"/>
      <c r="V431" s="25"/>
      <c r="W431" s="25"/>
      <c r="X431" s="25"/>
      <c r="Y431" s="25"/>
      <c r="Z431" s="25"/>
      <c r="AA431" s="25"/>
      <c r="AB431" s="25"/>
      <c r="AC431" s="26"/>
    </row>
    <row r="432" spans="19:29" s="13" customFormat="1" x14ac:dyDescent="0.2">
      <c r="S432" s="25"/>
      <c r="T432" s="25"/>
      <c r="U432" s="25"/>
      <c r="V432" s="25"/>
      <c r="W432" s="25"/>
      <c r="X432" s="25"/>
      <c r="Y432" s="25"/>
      <c r="Z432" s="25"/>
      <c r="AA432" s="25"/>
      <c r="AB432" s="25"/>
      <c r="AC432" s="26"/>
    </row>
    <row r="433" spans="19:29" s="13" customFormat="1" x14ac:dyDescent="0.2">
      <c r="S433" s="25"/>
      <c r="T433" s="25"/>
      <c r="U433" s="25"/>
      <c r="V433" s="25"/>
      <c r="W433" s="25"/>
      <c r="X433" s="25"/>
      <c r="Y433" s="25"/>
      <c r="Z433" s="25"/>
      <c r="AA433" s="25"/>
      <c r="AB433" s="25"/>
      <c r="AC433" s="26"/>
    </row>
    <row r="434" spans="19:29" s="13" customFormat="1" x14ac:dyDescent="0.2">
      <c r="S434" s="25"/>
      <c r="T434" s="25"/>
      <c r="U434" s="25"/>
      <c r="V434" s="25"/>
      <c r="W434" s="25"/>
      <c r="X434" s="25"/>
      <c r="Y434" s="25"/>
      <c r="Z434" s="25"/>
      <c r="AA434" s="25"/>
      <c r="AB434" s="25"/>
      <c r="AC434" s="26"/>
    </row>
    <row r="435" spans="19:29" s="13" customFormat="1" x14ac:dyDescent="0.2">
      <c r="S435" s="25"/>
      <c r="T435" s="25"/>
      <c r="U435" s="25"/>
      <c r="V435" s="25"/>
      <c r="W435" s="25"/>
      <c r="X435" s="25"/>
      <c r="Y435" s="25"/>
      <c r="Z435" s="25"/>
      <c r="AA435" s="25"/>
      <c r="AB435" s="25"/>
      <c r="AC435" s="26"/>
    </row>
    <row r="436" spans="19:29" s="13" customFormat="1" x14ac:dyDescent="0.2">
      <c r="S436" s="25"/>
      <c r="T436" s="25"/>
      <c r="U436" s="25"/>
      <c r="V436" s="25"/>
      <c r="W436" s="25"/>
      <c r="X436" s="25"/>
      <c r="Y436" s="25"/>
      <c r="Z436" s="25"/>
      <c r="AA436" s="25"/>
      <c r="AB436" s="25"/>
      <c r="AC436" s="26"/>
    </row>
    <row r="437" spans="19:29" s="13" customFormat="1" x14ac:dyDescent="0.2">
      <c r="S437" s="25"/>
      <c r="T437" s="25"/>
      <c r="U437" s="25"/>
      <c r="V437" s="25"/>
      <c r="W437" s="25"/>
      <c r="X437" s="25"/>
      <c r="Y437" s="25"/>
      <c r="Z437" s="25"/>
      <c r="AA437" s="25"/>
      <c r="AB437" s="25"/>
      <c r="AC437" s="26"/>
    </row>
    <row r="438" spans="19:29" s="13" customFormat="1" x14ac:dyDescent="0.2">
      <c r="S438" s="25"/>
      <c r="T438" s="25"/>
      <c r="U438" s="25"/>
      <c r="V438" s="25"/>
      <c r="W438" s="25"/>
      <c r="X438" s="25"/>
      <c r="Y438" s="25"/>
      <c r="Z438" s="25"/>
      <c r="AA438" s="25"/>
      <c r="AB438" s="25"/>
      <c r="AC438" s="26"/>
    </row>
    <row r="439" spans="19:29" s="13" customFormat="1" x14ac:dyDescent="0.2">
      <c r="S439" s="25"/>
      <c r="T439" s="25"/>
      <c r="U439" s="25"/>
      <c r="V439" s="25"/>
      <c r="W439" s="25"/>
      <c r="X439" s="25"/>
      <c r="Y439" s="25"/>
      <c r="Z439" s="25"/>
      <c r="AA439" s="25"/>
      <c r="AB439" s="25"/>
      <c r="AC439" s="26"/>
    </row>
    <row r="440" spans="19:29" s="13" customFormat="1" x14ac:dyDescent="0.2">
      <c r="S440" s="25"/>
      <c r="T440" s="25"/>
      <c r="U440" s="25"/>
      <c r="V440" s="25"/>
      <c r="W440" s="25"/>
      <c r="X440" s="25"/>
      <c r="Y440" s="25"/>
      <c r="Z440" s="25"/>
      <c r="AA440" s="25"/>
      <c r="AB440" s="25"/>
      <c r="AC440" s="26"/>
    </row>
    <row r="441" spans="19:29" s="13" customFormat="1" x14ac:dyDescent="0.2">
      <c r="S441" s="25"/>
      <c r="T441" s="25"/>
      <c r="U441" s="25"/>
      <c r="V441" s="25"/>
      <c r="W441" s="25"/>
      <c r="X441" s="25"/>
      <c r="Y441" s="25"/>
      <c r="Z441" s="25"/>
      <c r="AA441" s="25"/>
      <c r="AB441" s="25"/>
      <c r="AC441" s="26"/>
    </row>
    <row r="442" spans="19:29" s="13" customFormat="1" x14ac:dyDescent="0.2">
      <c r="S442" s="25"/>
      <c r="T442" s="25"/>
      <c r="U442" s="25"/>
      <c r="V442" s="25"/>
      <c r="W442" s="25"/>
      <c r="X442" s="25"/>
      <c r="Y442" s="25"/>
      <c r="Z442" s="25"/>
      <c r="AA442" s="25"/>
      <c r="AB442" s="25"/>
      <c r="AC442" s="26"/>
    </row>
    <row r="443" spans="19:29" s="13" customFormat="1" x14ac:dyDescent="0.2">
      <c r="S443" s="25"/>
      <c r="T443" s="25"/>
      <c r="U443" s="25"/>
      <c r="V443" s="25"/>
      <c r="W443" s="25"/>
      <c r="X443" s="25"/>
      <c r="Y443" s="25"/>
      <c r="Z443" s="25"/>
      <c r="AA443" s="25"/>
      <c r="AB443" s="25"/>
      <c r="AC443" s="26"/>
    </row>
    <row r="444" spans="19:29" s="13" customFormat="1" x14ac:dyDescent="0.2">
      <c r="S444" s="25"/>
      <c r="T444" s="25"/>
      <c r="U444" s="25"/>
      <c r="V444" s="25"/>
      <c r="W444" s="25"/>
      <c r="X444" s="25"/>
      <c r="Y444" s="25"/>
      <c r="Z444" s="25"/>
      <c r="AA444" s="25"/>
      <c r="AB444" s="25"/>
      <c r="AC444" s="26"/>
    </row>
    <row r="445" spans="19:29" s="13" customFormat="1" x14ac:dyDescent="0.2">
      <c r="S445" s="25"/>
      <c r="T445" s="25"/>
      <c r="U445" s="25"/>
      <c r="V445" s="25"/>
      <c r="W445" s="25"/>
      <c r="X445" s="25"/>
      <c r="Y445" s="25"/>
      <c r="Z445" s="25"/>
      <c r="AA445" s="25"/>
      <c r="AB445" s="25"/>
      <c r="AC445" s="26"/>
    </row>
    <row r="446" spans="19:29" s="13" customFormat="1" x14ac:dyDescent="0.2">
      <c r="S446" s="25"/>
      <c r="T446" s="25"/>
      <c r="U446" s="25"/>
      <c r="V446" s="25"/>
      <c r="W446" s="25"/>
      <c r="X446" s="25"/>
      <c r="Y446" s="25"/>
      <c r="Z446" s="25"/>
      <c r="AA446" s="25"/>
      <c r="AB446" s="25"/>
      <c r="AC446" s="26"/>
    </row>
    <row r="447" spans="19:29" s="13" customFormat="1" x14ac:dyDescent="0.2">
      <c r="S447" s="25"/>
      <c r="T447" s="25"/>
      <c r="U447" s="25"/>
      <c r="V447" s="25"/>
      <c r="W447" s="25"/>
      <c r="X447" s="25"/>
      <c r="Y447" s="25"/>
      <c r="Z447" s="25"/>
      <c r="AA447" s="25"/>
      <c r="AB447" s="25"/>
      <c r="AC447" s="26"/>
    </row>
    <row r="448" spans="19:29" s="13" customFormat="1" x14ac:dyDescent="0.2"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6"/>
    </row>
    <row r="449" spans="19:29" s="13" customFormat="1" x14ac:dyDescent="0.2">
      <c r="S449" s="25"/>
      <c r="T449" s="25"/>
      <c r="U449" s="25"/>
      <c r="V449" s="25"/>
      <c r="W449" s="25"/>
      <c r="X449" s="25"/>
      <c r="Y449" s="25"/>
      <c r="Z449" s="25"/>
      <c r="AA449" s="25"/>
      <c r="AB449" s="25"/>
      <c r="AC449" s="26"/>
    </row>
    <row r="450" spans="19:29" s="13" customFormat="1" x14ac:dyDescent="0.2">
      <c r="S450" s="25"/>
      <c r="T450" s="25"/>
      <c r="U450" s="25"/>
      <c r="V450" s="25"/>
      <c r="W450" s="25"/>
      <c r="X450" s="25"/>
      <c r="Y450" s="25"/>
      <c r="Z450" s="25"/>
      <c r="AA450" s="25"/>
      <c r="AB450" s="25"/>
      <c r="AC450" s="26"/>
    </row>
    <row r="451" spans="19:29" s="13" customFormat="1" x14ac:dyDescent="0.2">
      <c r="S451" s="25"/>
      <c r="T451" s="25"/>
      <c r="U451" s="25"/>
      <c r="V451" s="25"/>
      <c r="W451" s="25"/>
      <c r="X451" s="25"/>
      <c r="Y451" s="25"/>
      <c r="Z451" s="25"/>
      <c r="AA451" s="25"/>
      <c r="AB451" s="25"/>
      <c r="AC451" s="26"/>
    </row>
    <row r="452" spans="19:29" s="13" customFormat="1" x14ac:dyDescent="0.2">
      <c r="S452" s="25"/>
      <c r="T452" s="25"/>
      <c r="U452" s="25"/>
      <c r="V452" s="25"/>
      <c r="W452" s="25"/>
      <c r="X452" s="25"/>
      <c r="Y452" s="25"/>
      <c r="Z452" s="25"/>
      <c r="AA452" s="25"/>
      <c r="AB452" s="25"/>
      <c r="AC452" s="26"/>
    </row>
    <row r="453" spans="19:29" s="13" customFormat="1" x14ac:dyDescent="0.2">
      <c r="S453" s="25"/>
      <c r="T453" s="25"/>
      <c r="U453" s="25"/>
      <c r="V453" s="25"/>
      <c r="W453" s="25"/>
      <c r="X453" s="25"/>
      <c r="Y453" s="25"/>
      <c r="Z453" s="25"/>
      <c r="AA453" s="25"/>
      <c r="AB453" s="25"/>
      <c r="AC453" s="26"/>
    </row>
    <row r="454" spans="19:29" s="13" customFormat="1" x14ac:dyDescent="0.2">
      <c r="S454" s="25"/>
      <c r="T454" s="25"/>
      <c r="U454" s="25"/>
      <c r="V454" s="25"/>
      <c r="W454" s="25"/>
      <c r="X454" s="25"/>
      <c r="Y454" s="25"/>
      <c r="Z454" s="25"/>
      <c r="AA454" s="25"/>
      <c r="AB454" s="25"/>
      <c r="AC454" s="26"/>
    </row>
    <row r="455" spans="19:29" s="13" customFormat="1" x14ac:dyDescent="0.2">
      <c r="S455" s="25"/>
      <c r="T455" s="25"/>
      <c r="U455" s="25"/>
      <c r="V455" s="25"/>
      <c r="W455" s="25"/>
      <c r="X455" s="25"/>
      <c r="Y455" s="25"/>
      <c r="Z455" s="25"/>
      <c r="AA455" s="25"/>
      <c r="AB455" s="25"/>
      <c r="AC455" s="26"/>
    </row>
    <row r="456" spans="19:29" s="13" customFormat="1" x14ac:dyDescent="0.2">
      <c r="S456" s="25"/>
      <c r="T456" s="25"/>
      <c r="U456" s="25"/>
      <c r="V456" s="25"/>
      <c r="W456" s="25"/>
      <c r="X456" s="25"/>
      <c r="Y456" s="25"/>
      <c r="Z456" s="25"/>
      <c r="AA456" s="25"/>
      <c r="AB456" s="25"/>
      <c r="AC456" s="26"/>
    </row>
    <row r="457" spans="19:29" s="13" customFormat="1" x14ac:dyDescent="0.2">
      <c r="S457" s="25"/>
      <c r="T457" s="25"/>
      <c r="U457" s="25"/>
      <c r="V457" s="25"/>
      <c r="W457" s="25"/>
      <c r="X457" s="25"/>
      <c r="Y457" s="25"/>
      <c r="Z457" s="25"/>
      <c r="AA457" s="25"/>
      <c r="AB457" s="25"/>
      <c r="AC457" s="26"/>
    </row>
    <row r="458" spans="19:29" s="13" customFormat="1" x14ac:dyDescent="0.2">
      <c r="S458" s="25"/>
      <c r="T458" s="25"/>
      <c r="U458" s="25"/>
      <c r="V458" s="25"/>
      <c r="W458" s="25"/>
      <c r="X458" s="25"/>
      <c r="Y458" s="25"/>
      <c r="Z458" s="25"/>
      <c r="AA458" s="25"/>
      <c r="AB458" s="25"/>
      <c r="AC458" s="26"/>
    </row>
    <row r="459" spans="19:29" s="13" customFormat="1" x14ac:dyDescent="0.2">
      <c r="S459" s="25"/>
      <c r="T459" s="25"/>
      <c r="U459" s="25"/>
      <c r="V459" s="25"/>
      <c r="W459" s="25"/>
      <c r="X459" s="25"/>
      <c r="Y459" s="25"/>
      <c r="Z459" s="25"/>
      <c r="AA459" s="25"/>
      <c r="AB459" s="25"/>
      <c r="AC459" s="26"/>
    </row>
    <row r="460" spans="19:29" s="13" customFormat="1" x14ac:dyDescent="0.2">
      <c r="S460" s="25"/>
      <c r="T460" s="25"/>
      <c r="U460" s="25"/>
      <c r="V460" s="25"/>
      <c r="W460" s="25"/>
      <c r="X460" s="25"/>
      <c r="Y460" s="25"/>
      <c r="Z460" s="25"/>
      <c r="AA460" s="25"/>
      <c r="AB460" s="25"/>
      <c r="AC460" s="26"/>
    </row>
    <row r="461" spans="19:29" s="13" customFormat="1" x14ac:dyDescent="0.2"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6"/>
    </row>
    <row r="462" spans="19:29" s="13" customFormat="1" x14ac:dyDescent="0.2">
      <c r="S462" s="25"/>
      <c r="T462" s="25"/>
      <c r="U462" s="25"/>
      <c r="V462" s="25"/>
      <c r="W462" s="25"/>
      <c r="X462" s="25"/>
      <c r="Y462" s="25"/>
      <c r="Z462" s="25"/>
      <c r="AA462" s="25"/>
      <c r="AB462" s="25"/>
      <c r="AC462" s="26"/>
    </row>
    <row r="463" spans="19:29" s="13" customFormat="1" x14ac:dyDescent="0.2">
      <c r="S463" s="25"/>
      <c r="T463" s="25"/>
      <c r="U463" s="25"/>
      <c r="V463" s="25"/>
      <c r="W463" s="25"/>
      <c r="X463" s="25"/>
      <c r="Y463" s="25"/>
      <c r="Z463" s="25"/>
      <c r="AA463" s="25"/>
      <c r="AB463" s="25"/>
      <c r="AC463" s="26"/>
    </row>
    <row r="464" spans="19:29" s="13" customFormat="1" x14ac:dyDescent="0.2">
      <c r="S464" s="25"/>
      <c r="T464" s="25"/>
      <c r="U464" s="25"/>
      <c r="V464" s="25"/>
      <c r="W464" s="25"/>
      <c r="X464" s="25"/>
      <c r="Y464" s="25"/>
      <c r="Z464" s="25"/>
      <c r="AA464" s="25"/>
      <c r="AB464" s="25"/>
      <c r="AC464" s="26"/>
    </row>
    <row r="465" spans="19:29" s="13" customFormat="1" x14ac:dyDescent="0.2">
      <c r="S465" s="25"/>
      <c r="T465" s="25"/>
      <c r="U465" s="25"/>
      <c r="V465" s="25"/>
      <c r="W465" s="25"/>
      <c r="X465" s="25"/>
      <c r="Y465" s="25"/>
      <c r="Z465" s="25"/>
      <c r="AA465" s="25"/>
      <c r="AB465" s="25"/>
      <c r="AC465" s="26"/>
    </row>
    <row r="466" spans="19:29" s="13" customFormat="1" x14ac:dyDescent="0.2">
      <c r="S466" s="25"/>
      <c r="T466" s="25"/>
      <c r="U466" s="25"/>
      <c r="V466" s="25"/>
      <c r="W466" s="25"/>
      <c r="X466" s="25"/>
      <c r="Y466" s="25"/>
      <c r="Z466" s="25"/>
      <c r="AA466" s="25"/>
      <c r="AB466" s="25"/>
      <c r="AC466" s="26"/>
    </row>
    <row r="467" spans="19:29" s="13" customFormat="1" x14ac:dyDescent="0.2">
      <c r="S467" s="25"/>
      <c r="T467" s="25"/>
      <c r="U467" s="25"/>
      <c r="V467" s="25"/>
      <c r="W467" s="25"/>
      <c r="X467" s="25"/>
      <c r="Y467" s="25"/>
      <c r="Z467" s="25"/>
      <c r="AA467" s="25"/>
      <c r="AB467" s="25"/>
      <c r="AC467" s="26"/>
    </row>
    <row r="468" spans="19:29" s="13" customFormat="1" x14ac:dyDescent="0.2">
      <c r="S468" s="25"/>
      <c r="T468" s="25"/>
      <c r="U468" s="25"/>
      <c r="V468" s="25"/>
      <c r="W468" s="25"/>
      <c r="X468" s="25"/>
      <c r="Y468" s="25"/>
      <c r="Z468" s="25"/>
      <c r="AA468" s="25"/>
      <c r="AB468" s="25"/>
      <c r="AC468" s="26"/>
    </row>
    <row r="469" spans="19:29" s="13" customFormat="1" x14ac:dyDescent="0.2">
      <c r="S469" s="25"/>
      <c r="T469" s="25"/>
      <c r="U469" s="25"/>
      <c r="V469" s="25"/>
      <c r="W469" s="25"/>
      <c r="X469" s="25"/>
      <c r="Y469" s="25"/>
      <c r="Z469" s="25"/>
      <c r="AA469" s="25"/>
      <c r="AB469" s="25"/>
      <c r="AC469" s="26"/>
    </row>
    <row r="470" spans="19:29" s="13" customFormat="1" x14ac:dyDescent="0.2">
      <c r="S470" s="25"/>
      <c r="T470" s="25"/>
      <c r="U470" s="25"/>
      <c r="V470" s="25"/>
      <c r="W470" s="25"/>
      <c r="X470" s="25"/>
      <c r="Y470" s="25"/>
      <c r="Z470" s="25"/>
      <c r="AA470" s="25"/>
      <c r="AB470" s="25"/>
      <c r="AC470" s="26"/>
    </row>
    <row r="471" spans="19:29" s="13" customFormat="1" x14ac:dyDescent="0.2">
      <c r="S471" s="25"/>
      <c r="T471" s="25"/>
      <c r="U471" s="25"/>
      <c r="V471" s="25"/>
      <c r="W471" s="25"/>
      <c r="X471" s="25"/>
      <c r="Y471" s="25"/>
      <c r="Z471" s="25"/>
      <c r="AA471" s="25"/>
      <c r="AB471" s="25"/>
      <c r="AC471" s="26"/>
    </row>
    <row r="472" spans="19:29" s="13" customFormat="1" x14ac:dyDescent="0.2">
      <c r="S472" s="25"/>
      <c r="T472" s="25"/>
      <c r="U472" s="25"/>
      <c r="V472" s="25"/>
      <c r="W472" s="25"/>
      <c r="X472" s="25"/>
      <c r="Y472" s="25"/>
      <c r="Z472" s="25"/>
      <c r="AA472" s="25"/>
      <c r="AB472" s="25"/>
      <c r="AC472" s="26"/>
    </row>
    <row r="473" spans="19:29" s="13" customFormat="1" x14ac:dyDescent="0.2">
      <c r="S473" s="25"/>
      <c r="T473" s="25"/>
      <c r="U473" s="25"/>
      <c r="V473" s="25"/>
      <c r="W473" s="25"/>
      <c r="X473" s="25"/>
      <c r="Y473" s="25"/>
      <c r="Z473" s="25"/>
      <c r="AA473" s="25"/>
      <c r="AB473" s="25"/>
      <c r="AC473" s="26"/>
    </row>
    <row r="474" spans="19:29" s="13" customFormat="1" x14ac:dyDescent="0.2">
      <c r="S474" s="25"/>
      <c r="T474" s="25"/>
      <c r="U474" s="25"/>
      <c r="V474" s="25"/>
      <c r="W474" s="25"/>
      <c r="X474" s="25"/>
      <c r="Y474" s="25"/>
      <c r="Z474" s="25"/>
      <c r="AA474" s="25"/>
      <c r="AB474" s="25"/>
      <c r="AC474" s="26"/>
    </row>
    <row r="475" spans="19:29" s="13" customFormat="1" x14ac:dyDescent="0.2">
      <c r="S475" s="25"/>
      <c r="T475" s="25"/>
      <c r="U475" s="25"/>
      <c r="V475" s="25"/>
      <c r="W475" s="25"/>
      <c r="X475" s="25"/>
      <c r="Y475" s="25"/>
      <c r="Z475" s="25"/>
      <c r="AA475" s="25"/>
      <c r="AB475" s="25"/>
      <c r="AC475" s="26"/>
    </row>
    <row r="476" spans="19:29" s="13" customFormat="1" x14ac:dyDescent="0.2">
      <c r="S476" s="25"/>
      <c r="T476" s="25"/>
      <c r="U476" s="25"/>
      <c r="V476" s="25"/>
      <c r="W476" s="25"/>
      <c r="X476" s="25"/>
      <c r="Y476" s="25"/>
      <c r="Z476" s="25"/>
      <c r="AA476" s="25"/>
      <c r="AB476" s="25"/>
      <c r="AC476" s="26"/>
    </row>
    <row r="477" spans="19:29" s="13" customFormat="1" x14ac:dyDescent="0.2">
      <c r="S477" s="25"/>
      <c r="T477" s="25"/>
      <c r="U477" s="25"/>
      <c r="V477" s="25"/>
      <c r="W477" s="25"/>
      <c r="X477" s="25"/>
      <c r="Y477" s="25"/>
      <c r="Z477" s="25"/>
      <c r="AA477" s="25"/>
      <c r="AB477" s="25"/>
      <c r="AC477" s="26"/>
    </row>
    <row r="478" spans="19:29" s="13" customFormat="1" x14ac:dyDescent="0.2">
      <c r="S478" s="25"/>
      <c r="T478" s="25"/>
      <c r="U478" s="25"/>
      <c r="V478" s="25"/>
      <c r="W478" s="25"/>
      <c r="X478" s="25"/>
      <c r="Y478" s="25"/>
      <c r="Z478" s="25"/>
      <c r="AA478" s="25"/>
      <c r="AB478" s="25"/>
      <c r="AC478" s="26"/>
    </row>
    <row r="479" spans="19:29" s="13" customFormat="1" x14ac:dyDescent="0.2">
      <c r="S479" s="25"/>
      <c r="T479" s="25"/>
      <c r="U479" s="25"/>
      <c r="V479" s="25"/>
      <c r="W479" s="25"/>
      <c r="X479" s="25"/>
      <c r="Y479" s="25"/>
      <c r="Z479" s="25"/>
      <c r="AA479" s="25"/>
      <c r="AB479" s="25"/>
      <c r="AC479" s="26"/>
    </row>
    <row r="480" spans="19:29" s="13" customFormat="1" x14ac:dyDescent="0.2">
      <c r="S480" s="25"/>
      <c r="T480" s="25"/>
      <c r="U480" s="25"/>
      <c r="V480" s="25"/>
      <c r="W480" s="25"/>
      <c r="X480" s="25"/>
      <c r="Y480" s="25"/>
      <c r="Z480" s="25"/>
      <c r="AA480" s="25"/>
      <c r="AB480" s="25"/>
      <c r="AC480" s="26"/>
    </row>
    <row r="481" spans="19:29" s="13" customFormat="1" x14ac:dyDescent="0.2">
      <c r="S481" s="25"/>
      <c r="T481" s="25"/>
      <c r="U481" s="25"/>
      <c r="V481" s="25"/>
      <c r="W481" s="25"/>
      <c r="X481" s="25"/>
      <c r="Y481" s="25"/>
      <c r="Z481" s="25"/>
      <c r="AA481" s="25"/>
      <c r="AB481" s="25"/>
      <c r="AC481" s="26"/>
    </row>
    <row r="482" spans="19:29" s="13" customFormat="1" x14ac:dyDescent="0.2">
      <c r="S482" s="25"/>
      <c r="T482" s="25"/>
      <c r="U482" s="25"/>
      <c r="V482" s="25"/>
      <c r="W482" s="25"/>
      <c r="X482" s="25"/>
      <c r="Y482" s="25"/>
      <c r="Z482" s="25"/>
      <c r="AA482" s="25"/>
      <c r="AB482" s="25"/>
      <c r="AC482" s="26"/>
    </row>
    <row r="483" spans="19:29" s="13" customFormat="1" x14ac:dyDescent="0.2">
      <c r="S483" s="25"/>
      <c r="T483" s="25"/>
      <c r="U483" s="25"/>
      <c r="V483" s="25"/>
      <c r="W483" s="25"/>
      <c r="X483" s="25"/>
      <c r="Y483" s="25"/>
      <c r="Z483" s="25"/>
      <c r="AA483" s="25"/>
      <c r="AB483" s="25"/>
      <c r="AC483" s="26"/>
    </row>
    <row r="484" spans="19:29" s="13" customFormat="1" x14ac:dyDescent="0.2">
      <c r="S484" s="25"/>
      <c r="T484" s="25"/>
      <c r="U484" s="25"/>
      <c r="V484" s="25"/>
      <c r="W484" s="25"/>
      <c r="X484" s="25"/>
      <c r="Y484" s="25"/>
      <c r="Z484" s="25"/>
      <c r="AA484" s="25"/>
      <c r="AB484" s="25"/>
      <c r="AC484" s="26"/>
    </row>
    <row r="485" spans="19:29" s="13" customFormat="1" x14ac:dyDescent="0.2">
      <c r="S485" s="25"/>
      <c r="T485" s="25"/>
      <c r="U485" s="25"/>
      <c r="V485" s="25"/>
      <c r="W485" s="25"/>
      <c r="X485" s="25"/>
      <c r="Y485" s="25"/>
      <c r="Z485" s="25"/>
      <c r="AA485" s="25"/>
      <c r="AB485" s="25"/>
      <c r="AC485" s="26"/>
    </row>
    <row r="486" spans="19:29" s="13" customFormat="1" x14ac:dyDescent="0.2">
      <c r="S486" s="25"/>
      <c r="T486" s="25"/>
      <c r="U486" s="25"/>
      <c r="V486" s="25"/>
      <c r="W486" s="25"/>
      <c r="X486" s="25"/>
      <c r="Y486" s="25"/>
      <c r="Z486" s="25"/>
      <c r="AA486" s="25"/>
      <c r="AB486" s="25"/>
      <c r="AC486" s="26"/>
    </row>
    <row r="487" spans="19:29" s="13" customFormat="1" x14ac:dyDescent="0.2">
      <c r="S487" s="25"/>
      <c r="T487" s="25"/>
      <c r="U487" s="25"/>
      <c r="V487" s="25"/>
      <c r="W487" s="25"/>
      <c r="X487" s="25"/>
      <c r="Y487" s="25"/>
      <c r="Z487" s="25"/>
      <c r="AA487" s="25"/>
      <c r="AB487" s="25"/>
      <c r="AC487" s="26"/>
    </row>
    <row r="488" spans="19:29" s="13" customFormat="1" x14ac:dyDescent="0.2">
      <c r="S488" s="25"/>
      <c r="T488" s="25"/>
      <c r="U488" s="25"/>
      <c r="V488" s="25"/>
      <c r="W488" s="25"/>
      <c r="X488" s="25"/>
      <c r="Y488" s="25"/>
      <c r="Z488" s="25"/>
      <c r="AA488" s="25"/>
      <c r="AB488" s="25"/>
      <c r="AC488" s="26"/>
    </row>
    <row r="489" spans="19:29" s="13" customFormat="1" x14ac:dyDescent="0.2">
      <c r="S489" s="25"/>
      <c r="T489" s="25"/>
      <c r="U489" s="25"/>
      <c r="V489" s="25"/>
      <c r="W489" s="25"/>
      <c r="X489" s="25"/>
      <c r="Y489" s="25"/>
      <c r="Z489" s="25"/>
      <c r="AA489" s="25"/>
      <c r="AB489" s="25"/>
      <c r="AC489" s="26"/>
    </row>
    <row r="490" spans="19:29" s="13" customFormat="1" x14ac:dyDescent="0.2">
      <c r="S490" s="25"/>
      <c r="T490" s="25"/>
      <c r="U490" s="25"/>
      <c r="V490" s="25"/>
      <c r="W490" s="25"/>
      <c r="X490" s="25"/>
      <c r="Y490" s="25"/>
      <c r="Z490" s="25"/>
      <c r="AA490" s="25"/>
      <c r="AB490" s="25"/>
      <c r="AC490" s="26"/>
    </row>
    <row r="491" spans="19:29" s="13" customFormat="1" x14ac:dyDescent="0.2">
      <c r="S491" s="25"/>
      <c r="T491" s="25"/>
      <c r="U491" s="25"/>
      <c r="V491" s="25"/>
      <c r="W491" s="25"/>
      <c r="X491" s="25"/>
      <c r="Y491" s="25"/>
      <c r="Z491" s="25"/>
      <c r="AA491" s="25"/>
      <c r="AB491" s="25"/>
      <c r="AC491" s="26"/>
    </row>
    <row r="492" spans="19:29" s="13" customFormat="1" x14ac:dyDescent="0.2">
      <c r="S492" s="25"/>
      <c r="T492" s="25"/>
      <c r="U492" s="25"/>
      <c r="V492" s="25"/>
      <c r="W492" s="25"/>
      <c r="X492" s="25"/>
      <c r="Y492" s="25"/>
      <c r="Z492" s="25"/>
      <c r="AA492" s="25"/>
      <c r="AB492" s="25"/>
      <c r="AC492" s="26"/>
    </row>
    <row r="493" spans="19:29" s="13" customFormat="1" x14ac:dyDescent="0.2">
      <c r="S493" s="25"/>
      <c r="T493" s="25"/>
      <c r="U493" s="25"/>
      <c r="V493" s="25"/>
      <c r="W493" s="25"/>
      <c r="X493" s="25"/>
      <c r="Y493" s="25"/>
      <c r="Z493" s="25"/>
      <c r="AA493" s="25"/>
      <c r="AB493" s="25"/>
      <c r="AC493" s="26"/>
    </row>
    <row r="494" spans="19:29" s="13" customFormat="1" x14ac:dyDescent="0.2">
      <c r="S494" s="25"/>
      <c r="T494" s="25"/>
      <c r="U494" s="25"/>
      <c r="V494" s="25"/>
      <c r="W494" s="25"/>
      <c r="X494" s="25"/>
      <c r="Y494" s="25"/>
      <c r="Z494" s="25"/>
      <c r="AA494" s="25"/>
      <c r="AB494" s="25"/>
      <c r="AC494" s="26"/>
    </row>
    <row r="495" spans="19:29" s="13" customFormat="1" x14ac:dyDescent="0.2">
      <c r="S495" s="25"/>
      <c r="T495" s="25"/>
      <c r="U495" s="25"/>
      <c r="V495" s="25"/>
      <c r="W495" s="25"/>
      <c r="X495" s="25"/>
      <c r="Y495" s="25"/>
      <c r="Z495" s="25"/>
      <c r="AA495" s="25"/>
      <c r="AB495" s="25"/>
      <c r="AC495" s="26"/>
    </row>
    <row r="496" spans="19:29" s="13" customFormat="1" x14ac:dyDescent="0.2">
      <c r="S496" s="25"/>
      <c r="T496" s="25"/>
      <c r="U496" s="25"/>
      <c r="V496" s="25"/>
      <c r="W496" s="25"/>
      <c r="X496" s="25"/>
      <c r="Y496" s="25"/>
      <c r="Z496" s="25"/>
      <c r="AA496" s="25"/>
      <c r="AB496" s="25"/>
      <c r="AC496" s="26"/>
    </row>
    <row r="497" spans="19:29" s="13" customFormat="1" x14ac:dyDescent="0.2"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6"/>
    </row>
    <row r="498" spans="19:29" s="13" customFormat="1" x14ac:dyDescent="0.2">
      <c r="S498" s="25"/>
      <c r="T498" s="25"/>
      <c r="U498" s="25"/>
      <c r="V498" s="25"/>
      <c r="W498" s="25"/>
      <c r="X498" s="25"/>
      <c r="Y498" s="25"/>
      <c r="Z498" s="25"/>
      <c r="AA498" s="25"/>
      <c r="AB498" s="25"/>
      <c r="AC498" s="26"/>
    </row>
    <row r="499" spans="19:29" s="13" customFormat="1" x14ac:dyDescent="0.2">
      <c r="S499" s="25"/>
      <c r="T499" s="25"/>
      <c r="U499" s="25"/>
      <c r="V499" s="25"/>
      <c r="W499" s="25"/>
      <c r="X499" s="25"/>
      <c r="Y499" s="25"/>
      <c r="Z499" s="25"/>
      <c r="AA499" s="25"/>
      <c r="AB499" s="25"/>
      <c r="AC499" s="26"/>
    </row>
    <row r="500" spans="19:29" s="13" customFormat="1" x14ac:dyDescent="0.2">
      <c r="S500" s="25"/>
      <c r="T500" s="25"/>
      <c r="U500" s="25"/>
      <c r="V500" s="25"/>
      <c r="W500" s="25"/>
      <c r="X500" s="25"/>
      <c r="Y500" s="25"/>
      <c r="Z500" s="25"/>
      <c r="AA500" s="25"/>
      <c r="AB500" s="25"/>
      <c r="AC500" s="26"/>
    </row>
    <row r="501" spans="19:29" s="13" customFormat="1" x14ac:dyDescent="0.2">
      <c r="S501" s="25"/>
      <c r="T501" s="25"/>
      <c r="U501" s="25"/>
      <c r="V501" s="25"/>
      <c r="W501" s="25"/>
      <c r="X501" s="25"/>
      <c r="Y501" s="25"/>
      <c r="Z501" s="25"/>
      <c r="AA501" s="25"/>
      <c r="AB501" s="25"/>
      <c r="AC501" s="26"/>
    </row>
    <row r="502" spans="19:29" s="13" customFormat="1" x14ac:dyDescent="0.2">
      <c r="S502" s="25"/>
      <c r="T502" s="25"/>
      <c r="U502" s="25"/>
      <c r="V502" s="25"/>
      <c r="W502" s="25"/>
      <c r="X502" s="25"/>
      <c r="Y502" s="25"/>
      <c r="Z502" s="25"/>
      <c r="AA502" s="25"/>
      <c r="AB502" s="25"/>
      <c r="AC502" s="26"/>
    </row>
    <row r="503" spans="19:29" s="13" customFormat="1" x14ac:dyDescent="0.2">
      <c r="S503" s="25"/>
      <c r="T503" s="25"/>
      <c r="U503" s="25"/>
      <c r="V503" s="25"/>
      <c r="W503" s="25"/>
      <c r="X503" s="25"/>
      <c r="Y503" s="25"/>
      <c r="Z503" s="25"/>
      <c r="AA503" s="25"/>
      <c r="AB503" s="25"/>
      <c r="AC503" s="26"/>
    </row>
    <row r="504" spans="19:29" s="13" customFormat="1" x14ac:dyDescent="0.2">
      <c r="S504" s="25"/>
      <c r="T504" s="25"/>
      <c r="U504" s="25"/>
      <c r="V504" s="25"/>
      <c r="W504" s="25"/>
      <c r="X504" s="25"/>
      <c r="Y504" s="25"/>
      <c r="Z504" s="25"/>
      <c r="AA504" s="25"/>
      <c r="AB504" s="25"/>
      <c r="AC504" s="26"/>
    </row>
    <row r="505" spans="19:29" s="13" customFormat="1" x14ac:dyDescent="0.2">
      <c r="S505" s="25"/>
      <c r="T505" s="25"/>
      <c r="U505" s="25"/>
      <c r="V505" s="25"/>
      <c r="W505" s="25"/>
      <c r="X505" s="25"/>
      <c r="Y505" s="25"/>
      <c r="Z505" s="25"/>
      <c r="AA505" s="25"/>
      <c r="AB505" s="25"/>
      <c r="AC505" s="26"/>
    </row>
    <row r="506" spans="19:29" s="13" customFormat="1" x14ac:dyDescent="0.2">
      <c r="S506" s="25"/>
      <c r="T506" s="25"/>
      <c r="U506" s="25"/>
      <c r="V506" s="25"/>
      <c r="W506" s="25"/>
      <c r="X506" s="25"/>
      <c r="Y506" s="25"/>
      <c r="Z506" s="25"/>
      <c r="AA506" s="25"/>
      <c r="AB506" s="25"/>
      <c r="AC506" s="26"/>
    </row>
    <row r="507" spans="19:29" s="13" customFormat="1" x14ac:dyDescent="0.2">
      <c r="S507" s="25"/>
      <c r="T507" s="25"/>
      <c r="U507" s="25"/>
      <c r="V507" s="25"/>
      <c r="W507" s="25"/>
      <c r="X507" s="25"/>
      <c r="Y507" s="25"/>
      <c r="Z507" s="25"/>
      <c r="AA507" s="25"/>
      <c r="AB507" s="25"/>
      <c r="AC507" s="26"/>
    </row>
    <row r="508" spans="19:29" s="13" customFormat="1" x14ac:dyDescent="0.2">
      <c r="S508" s="25"/>
      <c r="T508" s="25"/>
      <c r="U508" s="25"/>
      <c r="V508" s="25"/>
      <c r="W508" s="25"/>
      <c r="X508" s="25"/>
      <c r="Y508" s="25"/>
      <c r="Z508" s="25"/>
      <c r="AA508" s="25"/>
      <c r="AB508" s="25"/>
      <c r="AC508" s="26"/>
    </row>
    <row r="509" spans="19:29" s="13" customFormat="1" x14ac:dyDescent="0.2">
      <c r="S509" s="25"/>
      <c r="T509" s="25"/>
      <c r="U509" s="25"/>
      <c r="V509" s="25"/>
      <c r="W509" s="25"/>
      <c r="X509" s="25"/>
      <c r="Y509" s="25"/>
      <c r="Z509" s="25"/>
      <c r="AA509" s="25"/>
      <c r="AB509" s="25"/>
      <c r="AC509" s="26"/>
    </row>
    <row r="510" spans="19:29" s="13" customFormat="1" x14ac:dyDescent="0.2">
      <c r="S510" s="25"/>
      <c r="T510" s="25"/>
      <c r="U510" s="25"/>
      <c r="V510" s="25"/>
      <c r="W510" s="25"/>
      <c r="X510" s="25"/>
      <c r="Y510" s="25"/>
      <c r="Z510" s="25"/>
      <c r="AA510" s="25"/>
      <c r="AB510" s="25"/>
      <c r="AC510" s="26"/>
    </row>
    <row r="511" spans="19:29" s="13" customFormat="1" x14ac:dyDescent="0.2">
      <c r="S511" s="25"/>
      <c r="T511" s="25"/>
      <c r="U511" s="25"/>
      <c r="V511" s="25"/>
      <c r="W511" s="25"/>
      <c r="X511" s="25"/>
      <c r="Y511" s="25"/>
      <c r="Z511" s="25"/>
      <c r="AA511" s="25"/>
      <c r="AB511" s="25"/>
      <c r="AC511" s="26"/>
    </row>
    <row r="512" spans="19:29" s="13" customFormat="1" x14ac:dyDescent="0.2">
      <c r="S512" s="25"/>
      <c r="T512" s="25"/>
      <c r="U512" s="25"/>
      <c r="V512" s="25"/>
      <c r="W512" s="25"/>
      <c r="X512" s="25"/>
      <c r="Y512" s="25"/>
      <c r="Z512" s="25"/>
      <c r="AA512" s="25"/>
      <c r="AB512" s="25"/>
      <c r="AC512" s="26"/>
    </row>
    <row r="513" spans="19:29" s="13" customFormat="1" x14ac:dyDescent="0.2">
      <c r="S513" s="25"/>
      <c r="T513" s="25"/>
      <c r="U513" s="25"/>
      <c r="V513" s="25"/>
      <c r="W513" s="25"/>
      <c r="X513" s="25"/>
      <c r="Y513" s="25"/>
      <c r="Z513" s="25"/>
      <c r="AA513" s="25"/>
      <c r="AB513" s="25"/>
      <c r="AC513" s="26"/>
    </row>
    <row r="514" spans="19:29" s="13" customFormat="1" x14ac:dyDescent="0.2">
      <c r="S514" s="25"/>
      <c r="T514" s="25"/>
      <c r="U514" s="25"/>
      <c r="V514" s="25"/>
      <c r="W514" s="25"/>
      <c r="X514" s="25"/>
      <c r="Y514" s="25"/>
      <c r="Z514" s="25"/>
      <c r="AA514" s="25"/>
      <c r="AB514" s="25"/>
      <c r="AC514" s="26"/>
    </row>
    <row r="515" spans="19:29" s="13" customFormat="1" x14ac:dyDescent="0.2">
      <c r="S515" s="25"/>
      <c r="T515" s="25"/>
      <c r="U515" s="25"/>
      <c r="V515" s="25"/>
      <c r="W515" s="25"/>
      <c r="X515" s="25"/>
      <c r="Y515" s="25"/>
      <c r="Z515" s="25"/>
      <c r="AA515" s="25"/>
      <c r="AB515" s="25"/>
      <c r="AC515" s="26"/>
    </row>
    <row r="516" spans="19:29" s="13" customFormat="1" x14ac:dyDescent="0.2">
      <c r="S516" s="25"/>
      <c r="T516" s="25"/>
      <c r="U516" s="25"/>
      <c r="V516" s="25"/>
      <c r="W516" s="25"/>
      <c r="X516" s="25"/>
      <c r="Y516" s="25"/>
      <c r="Z516" s="25"/>
      <c r="AA516" s="25"/>
      <c r="AB516" s="25"/>
      <c r="AC516" s="26"/>
    </row>
    <row r="517" spans="19:29" s="13" customFormat="1" x14ac:dyDescent="0.2">
      <c r="S517" s="25"/>
      <c r="T517" s="25"/>
      <c r="U517" s="25"/>
      <c r="V517" s="25"/>
      <c r="W517" s="25"/>
      <c r="X517" s="25"/>
      <c r="Y517" s="25"/>
      <c r="Z517" s="25"/>
      <c r="AA517" s="25"/>
      <c r="AB517" s="25"/>
      <c r="AC517" s="26"/>
    </row>
    <row r="518" spans="19:29" s="13" customFormat="1" x14ac:dyDescent="0.2">
      <c r="S518" s="25"/>
      <c r="T518" s="25"/>
      <c r="U518" s="25"/>
      <c r="V518" s="25"/>
      <c r="W518" s="25"/>
      <c r="X518" s="25"/>
      <c r="Y518" s="25"/>
      <c r="Z518" s="25"/>
      <c r="AA518" s="25"/>
      <c r="AB518" s="25"/>
      <c r="AC518" s="26"/>
    </row>
    <row r="519" spans="19:29" s="13" customFormat="1" x14ac:dyDescent="0.2">
      <c r="S519" s="25"/>
      <c r="T519" s="25"/>
      <c r="U519" s="25"/>
      <c r="V519" s="25"/>
      <c r="W519" s="25"/>
      <c r="X519" s="25"/>
      <c r="Y519" s="25"/>
      <c r="Z519" s="25"/>
      <c r="AA519" s="25"/>
      <c r="AB519" s="25"/>
      <c r="AC519" s="26"/>
    </row>
    <row r="520" spans="19:29" s="13" customFormat="1" x14ac:dyDescent="0.2">
      <c r="S520" s="25"/>
      <c r="T520" s="25"/>
      <c r="U520" s="25"/>
      <c r="V520" s="25"/>
      <c r="W520" s="25"/>
      <c r="X520" s="25"/>
      <c r="Y520" s="25"/>
      <c r="Z520" s="25"/>
      <c r="AA520" s="25"/>
      <c r="AB520" s="25"/>
      <c r="AC520" s="26"/>
    </row>
    <row r="521" spans="19:29" s="13" customFormat="1" x14ac:dyDescent="0.2">
      <c r="S521" s="25"/>
      <c r="T521" s="25"/>
      <c r="U521" s="25"/>
      <c r="V521" s="25"/>
      <c r="W521" s="25"/>
      <c r="X521" s="25"/>
      <c r="Y521" s="25"/>
      <c r="Z521" s="25"/>
      <c r="AA521" s="25"/>
      <c r="AB521" s="25"/>
      <c r="AC521" s="26"/>
    </row>
    <row r="522" spans="19:29" s="13" customFormat="1" x14ac:dyDescent="0.2">
      <c r="S522" s="25"/>
      <c r="T522" s="25"/>
      <c r="U522" s="25"/>
      <c r="V522" s="25"/>
      <c r="W522" s="25"/>
      <c r="X522" s="25"/>
      <c r="Y522" s="25"/>
      <c r="Z522" s="25"/>
      <c r="AA522" s="25"/>
      <c r="AB522" s="25"/>
      <c r="AC522" s="26"/>
    </row>
    <row r="523" spans="19:29" s="13" customFormat="1" x14ac:dyDescent="0.2">
      <c r="S523" s="25"/>
      <c r="T523" s="25"/>
      <c r="U523" s="25"/>
      <c r="V523" s="25"/>
      <c r="W523" s="25"/>
      <c r="X523" s="25"/>
      <c r="Y523" s="25"/>
      <c r="Z523" s="25"/>
      <c r="AA523" s="25"/>
      <c r="AB523" s="25"/>
      <c r="AC523" s="26"/>
    </row>
    <row r="524" spans="19:29" s="13" customFormat="1" x14ac:dyDescent="0.2">
      <c r="S524" s="25"/>
      <c r="T524" s="25"/>
      <c r="U524" s="25"/>
      <c r="V524" s="25"/>
      <c r="W524" s="25"/>
      <c r="X524" s="25"/>
      <c r="Y524" s="25"/>
      <c r="Z524" s="25"/>
      <c r="AA524" s="25"/>
      <c r="AB524" s="25"/>
      <c r="AC524" s="26"/>
    </row>
    <row r="525" spans="19:29" s="13" customFormat="1" x14ac:dyDescent="0.2">
      <c r="S525" s="25"/>
      <c r="T525" s="25"/>
      <c r="U525" s="25"/>
      <c r="V525" s="25"/>
      <c r="W525" s="25"/>
      <c r="X525" s="25"/>
      <c r="Y525" s="25"/>
      <c r="Z525" s="25"/>
      <c r="AA525" s="25"/>
      <c r="AB525" s="25"/>
      <c r="AC525" s="26"/>
    </row>
    <row r="526" spans="19:29" s="13" customFormat="1" x14ac:dyDescent="0.2">
      <c r="S526" s="25"/>
      <c r="T526" s="25"/>
      <c r="U526" s="25"/>
      <c r="V526" s="25"/>
      <c r="W526" s="25"/>
      <c r="X526" s="25"/>
      <c r="Y526" s="25"/>
      <c r="Z526" s="25"/>
      <c r="AA526" s="25"/>
      <c r="AB526" s="25"/>
      <c r="AC526" s="26"/>
    </row>
    <row r="527" spans="19:29" s="13" customFormat="1" x14ac:dyDescent="0.2">
      <c r="S527" s="25"/>
      <c r="T527" s="25"/>
      <c r="U527" s="25"/>
      <c r="V527" s="25"/>
      <c r="W527" s="25"/>
      <c r="X527" s="25"/>
      <c r="Y527" s="25"/>
      <c r="Z527" s="25"/>
      <c r="AA527" s="25"/>
      <c r="AB527" s="25"/>
      <c r="AC527" s="26"/>
    </row>
    <row r="528" spans="19:29" s="13" customFormat="1" x14ac:dyDescent="0.2">
      <c r="S528" s="25"/>
      <c r="T528" s="25"/>
      <c r="U528" s="25"/>
      <c r="V528" s="25"/>
      <c r="W528" s="25"/>
      <c r="X528" s="25"/>
      <c r="Y528" s="25"/>
      <c r="Z528" s="25"/>
      <c r="AA528" s="25"/>
      <c r="AB528" s="25"/>
      <c r="AC528" s="26"/>
    </row>
    <row r="529" spans="19:29" s="13" customFormat="1" x14ac:dyDescent="0.2">
      <c r="S529" s="25"/>
      <c r="T529" s="25"/>
      <c r="U529" s="25"/>
      <c r="V529" s="25"/>
      <c r="W529" s="25"/>
      <c r="X529" s="25"/>
      <c r="Y529" s="25"/>
      <c r="Z529" s="25"/>
      <c r="AA529" s="25"/>
      <c r="AB529" s="25"/>
      <c r="AC529" s="26"/>
    </row>
    <row r="530" spans="19:29" s="13" customFormat="1" x14ac:dyDescent="0.2">
      <c r="S530" s="25"/>
      <c r="T530" s="25"/>
      <c r="U530" s="25"/>
      <c r="V530" s="25"/>
      <c r="W530" s="25"/>
      <c r="X530" s="25"/>
      <c r="Y530" s="25"/>
      <c r="Z530" s="25"/>
      <c r="AA530" s="25"/>
      <c r="AB530" s="25"/>
      <c r="AC530" s="26"/>
    </row>
    <row r="531" spans="19:29" s="13" customFormat="1" x14ac:dyDescent="0.2">
      <c r="S531" s="25"/>
      <c r="T531" s="25"/>
      <c r="U531" s="25"/>
      <c r="V531" s="25"/>
      <c r="W531" s="25"/>
      <c r="X531" s="25"/>
      <c r="Y531" s="25"/>
      <c r="Z531" s="25"/>
      <c r="AA531" s="25"/>
      <c r="AB531" s="25"/>
      <c r="AC531" s="26"/>
    </row>
    <row r="532" spans="19:29" s="13" customFormat="1" x14ac:dyDescent="0.2">
      <c r="S532" s="25"/>
      <c r="T532" s="25"/>
      <c r="U532" s="25"/>
      <c r="V532" s="25"/>
      <c r="W532" s="25"/>
      <c r="X532" s="25"/>
      <c r="Y532" s="25"/>
      <c r="Z532" s="25"/>
      <c r="AA532" s="25"/>
      <c r="AB532" s="25"/>
      <c r="AC532" s="26"/>
    </row>
    <row r="533" spans="19:29" s="13" customFormat="1" x14ac:dyDescent="0.2">
      <c r="S533" s="25"/>
      <c r="T533" s="25"/>
      <c r="U533" s="25"/>
      <c r="V533" s="25"/>
      <c r="W533" s="25"/>
      <c r="X533" s="25"/>
      <c r="Y533" s="25"/>
      <c r="Z533" s="25"/>
      <c r="AA533" s="25"/>
      <c r="AB533" s="25"/>
      <c r="AC533" s="26"/>
    </row>
    <row r="534" spans="19:29" s="13" customFormat="1" x14ac:dyDescent="0.2"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6"/>
    </row>
    <row r="535" spans="19:29" s="13" customFormat="1" x14ac:dyDescent="0.2">
      <c r="S535" s="25"/>
      <c r="T535" s="25"/>
      <c r="U535" s="25"/>
      <c r="V535" s="25"/>
      <c r="W535" s="25"/>
      <c r="X535" s="25"/>
      <c r="Y535" s="25"/>
      <c r="Z535" s="25"/>
      <c r="AA535" s="25"/>
      <c r="AB535" s="25"/>
      <c r="AC535" s="26"/>
    </row>
    <row r="536" spans="19:29" s="13" customFormat="1" x14ac:dyDescent="0.2">
      <c r="S536" s="25"/>
      <c r="T536" s="25"/>
      <c r="U536" s="25"/>
      <c r="V536" s="25"/>
      <c r="W536" s="25"/>
      <c r="X536" s="25"/>
      <c r="Y536" s="25"/>
      <c r="Z536" s="25"/>
      <c r="AA536" s="25"/>
      <c r="AB536" s="25"/>
      <c r="AC536" s="26"/>
    </row>
    <row r="537" spans="19:29" s="13" customFormat="1" x14ac:dyDescent="0.2">
      <c r="S537" s="25"/>
      <c r="T537" s="25"/>
      <c r="U537" s="25"/>
      <c r="V537" s="25"/>
      <c r="W537" s="25"/>
      <c r="X537" s="25"/>
      <c r="Y537" s="25"/>
      <c r="Z537" s="25"/>
      <c r="AA537" s="25"/>
      <c r="AB537" s="25"/>
      <c r="AC537" s="26"/>
    </row>
    <row r="538" spans="19:29" s="13" customFormat="1" x14ac:dyDescent="0.2">
      <c r="S538" s="25"/>
      <c r="T538" s="25"/>
      <c r="U538" s="25"/>
      <c r="V538" s="25"/>
      <c r="W538" s="25"/>
      <c r="X538" s="25"/>
      <c r="Y538" s="25"/>
      <c r="Z538" s="25"/>
      <c r="AA538" s="25"/>
      <c r="AB538" s="25"/>
      <c r="AC538" s="26"/>
    </row>
    <row r="539" spans="19:29" s="13" customFormat="1" x14ac:dyDescent="0.2">
      <c r="S539" s="25"/>
      <c r="T539" s="25"/>
      <c r="U539" s="25"/>
      <c r="V539" s="25"/>
      <c r="W539" s="25"/>
      <c r="X539" s="25"/>
      <c r="Y539" s="25"/>
      <c r="Z539" s="25"/>
      <c r="AA539" s="25"/>
      <c r="AB539" s="25"/>
      <c r="AC539" s="26"/>
    </row>
    <row r="540" spans="19:29" s="13" customFormat="1" x14ac:dyDescent="0.2">
      <c r="S540" s="25"/>
      <c r="T540" s="25"/>
      <c r="U540" s="25"/>
      <c r="V540" s="25"/>
      <c r="W540" s="25"/>
      <c r="X540" s="25"/>
      <c r="Y540" s="25"/>
      <c r="Z540" s="25"/>
      <c r="AA540" s="25"/>
      <c r="AB540" s="25"/>
      <c r="AC540" s="26"/>
    </row>
    <row r="541" spans="19:29" s="13" customFormat="1" x14ac:dyDescent="0.2">
      <c r="S541" s="25"/>
      <c r="T541" s="25"/>
      <c r="U541" s="25"/>
      <c r="V541" s="25"/>
      <c r="W541" s="25"/>
      <c r="X541" s="25"/>
      <c r="Y541" s="25"/>
      <c r="Z541" s="25"/>
      <c r="AA541" s="25"/>
      <c r="AB541" s="25"/>
      <c r="AC541" s="26"/>
    </row>
    <row r="542" spans="19:29" s="13" customFormat="1" x14ac:dyDescent="0.2">
      <c r="S542" s="25"/>
      <c r="T542" s="25"/>
      <c r="U542" s="25"/>
      <c r="V542" s="25"/>
      <c r="W542" s="25"/>
      <c r="X542" s="25"/>
      <c r="Y542" s="25"/>
      <c r="Z542" s="25"/>
      <c r="AA542" s="25"/>
      <c r="AB542" s="25"/>
      <c r="AC542" s="26"/>
    </row>
    <row r="543" spans="19:29" s="13" customFormat="1" x14ac:dyDescent="0.2">
      <c r="S543" s="25"/>
      <c r="T543" s="25"/>
      <c r="U543" s="25"/>
      <c r="V543" s="25"/>
      <c r="W543" s="25"/>
      <c r="X543" s="25"/>
      <c r="Y543" s="25"/>
      <c r="Z543" s="25"/>
      <c r="AA543" s="25"/>
      <c r="AB543" s="25"/>
      <c r="AC543" s="26"/>
    </row>
    <row r="544" spans="19:29" s="13" customFormat="1" x14ac:dyDescent="0.2">
      <c r="S544" s="25"/>
      <c r="T544" s="25"/>
      <c r="U544" s="25"/>
      <c r="V544" s="25"/>
      <c r="W544" s="25"/>
      <c r="X544" s="25"/>
      <c r="Y544" s="25"/>
      <c r="Z544" s="25"/>
      <c r="AA544" s="25"/>
      <c r="AB544" s="25"/>
      <c r="AC544" s="26"/>
    </row>
    <row r="545" spans="19:29" s="13" customFormat="1" x14ac:dyDescent="0.2">
      <c r="S545" s="25"/>
      <c r="T545" s="25"/>
      <c r="U545" s="25"/>
      <c r="V545" s="25"/>
      <c r="W545" s="25"/>
      <c r="X545" s="25"/>
      <c r="Y545" s="25"/>
      <c r="Z545" s="25"/>
      <c r="AA545" s="25"/>
      <c r="AB545" s="25"/>
      <c r="AC545" s="26"/>
    </row>
    <row r="546" spans="19:29" s="13" customFormat="1" x14ac:dyDescent="0.2">
      <c r="S546" s="25"/>
      <c r="T546" s="25"/>
      <c r="U546" s="25"/>
      <c r="V546" s="25"/>
      <c r="W546" s="25"/>
      <c r="X546" s="25"/>
      <c r="Y546" s="25"/>
      <c r="Z546" s="25"/>
      <c r="AA546" s="25"/>
      <c r="AB546" s="25"/>
      <c r="AC546" s="26"/>
    </row>
    <row r="547" spans="19:29" s="13" customFormat="1" x14ac:dyDescent="0.2">
      <c r="S547" s="25"/>
      <c r="T547" s="25"/>
      <c r="U547" s="25"/>
      <c r="V547" s="25"/>
      <c r="W547" s="25"/>
      <c r="X547" s="25"/>
      <c r="Y547" s="25"/>
      <c r="Z547" s="25"/>
      <c r="AA547" s="25"/>
      <c r="AB547" s="25"/>
      <c r="AC547" s="26"/>
    </row>
    <row r="548" spans="19:29" s="13" customFormat="1" x14ac:dyDescent="0.2">
      <c r="S548" s="25"/>
      <c r="T548" s="25"/>
      <c r="U548" s="25"/>
      <c r="V548" s="25"/>
      <c r="W548" s="25"/>
      <c r="X548" s="25"/>
      <c r="Y548" s="25"/>
      <c r="Z548" s="25"/>
      <c r="AA548" s="25"/>
      <c r="AB548" s="25"/>
      <c r="AC548" s="26"/>
    </row>
    <row r="549" spans="19:29" s="13" customFormat="1" x14ac:dyDescent="0.2">
      <c r="S549" s="25"/>
      <c r="T549" s="25"/>
      <c r="U549" s="25"/>
      <c r="V549" s="25"/>
      <c r="W549" s="25"/>
      <c r="X549" s="25"/>
      <c r="Y549" s="25"/>
      <c r="Z549" s="25"/>
      <c r="AA549" s="25"/>
      <c r="AB549" s="25"/>
      <c r="AC549" s="26"/>
    </row>
    <row r="550" spans="19:29" s="13" customFormat="1" x14ac:dyDescent="0.2">
      <c r="S550" s="25"/>
      <c r="T550" s="25"/>
      <c r="U550" s="25"/>
      <c r="V550" s="25"/>
      <c r="W550" s="25"/>
      <c r="X550" s="25"/>
      <c r="Y550" s="25"/>
      <c r="Z550" s="25"/>
      <c r="AA550" s="25"/>
      <c r="AB550" s="25"/>
      <c r="AC550" s="26"/>
    </row>
    <row r="551" spans="19:29" s="13" customFormat="1" x14ac:dyDescent="0.2">
      <c r="S551" s="25"/>
      <c r="T551" s="25"/>
      <c r="U551" s="25"/>
      <c r="V551" s="25"/>
      <c r="W551" s="25"/>
      <c r="X551" s="25"/>
      <c r="Y551" s="25"/>
      <c r="Z551" s="25"/>
      <c r="AA551" s="25"/>
      <c r="AB551" s="25"/>
      <c r="AC551" s="26"/>
    </row>
    <row r="552" spans="19:29" s="13" customFormat="1" x14ac:dyDescent="0.2"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6"/>
    </row>
    <row r="553" spans="19:29" s="13" customFormat="1" x14ac:dyDescent="0.2">
      <c r="S553" s="25"/>
      <c r="T553" s="25"/>
      <c r="U553" s="25"/>
      <c r="V553" s="25"/>
      <c r="W553" s="25"/>
      <c r="X553" s="25"/>
      <c r="Y553" s="25"/>
      <c r="Z553" s="25"/>
      <c r="AA553" s="25"/>
      <c r="AB553" s="25"/>
      <c r="AC553" s="26"/>
    </row>
    <row r="554" spans="19:29" s="13" customFormat="1" x14ac:dyDescent="0.2">
      <c r="S554" s="25"/>
      <c r="T554" s="25"/>
      <c r="U554" s="25"/>
      <c r="V554" s="25"/>
      <c r="W554" s="25"/>
      <c r="X554" s="25"/>
      <c r="Y554" s="25"/>
      <c r="Z554" s="25"/>
      <c r="AA554" s="25"/>
      <c r="AB554" s="25"/>
      <c r="AC554" s="26"/>
    </row>
    <row r="555" spans="19:29" s="13" customFormat="1" x14ac:dyDescent="0.2">
      <c r="S555" s="25"/>
      <c r="T555" s="25"/>
      <c r="U555" s="25"/>
      <c r="V555" s="25"/>
      <c r="W555" s="25"/>
      <c r="X555" s="25"/>
      <c r="Y555" s="25"/>
      <c r="Z555" s="25"/>
      <c r="AA555" s="25"/>
      <c r="AB555" s="25"/>
      <c r="AC555" s="26"/>
    </row>
    <row r="556" spans="19:29" s="13" customFormat="1" x14ac:dyDescent="0.2">
      <c r="S556" s="25"/>
      <c r="T556" s="25"/>
      <c r="U556" s="25"/>
      <c r="V556" s="25"/>
      <c r="W556" s="25"/>
      <c r="X556" s="25"/>
      <c r="Y556" s="25"/>
      <c r="Z556" s="25"/>
      <c r="AA556" s="25"/>
      <c r="AB556" s="25"/>
      <c r="AC556" s="26"/>
    </row>
    <row r="557" spans="19:29" s="13" customFormat="1" x14ac:dyDescent="0.2">
      <c r="S557" s="25"/>
      <c r="T557" s="25"/>
      <c r="U557" s="25"/>
      <c r="V557" s="25"/>
      <c r="W557" s="25"/>
      <c r="X557" s="25"/>
      <c r="Y557" s="25"/>
      <c r="Z557" s="25"/>
      <c r="AA557" s="25"/>
      <c r="AB557" s="25"/>
      <c r="AC557" s="26"/>
    </row>
    <row r="558" spans="19:29" s="13" customFormat="1" x14ac:dyDescent="0.2">
      <c r="S558" s="25"/>
      <c r="T558" s="25"/>
      <c r="U558" s="25"/>
      <c r="V558" s="25"/>
      <c r="W558" s="25"/>
      <c r="X558" s="25"/>
      <c r="Y558" s="25"/>
      <c r="Z558" s="25"/>
      <c r="AA558" s="25"/>
      <c r="AB558" s="25"/>
      <c r="AC558" s="26"/>
    </row>
    <row r="559" spans="19:29" s="13" customFormat="1" x14ac:dyDescent="0.2">
      <c r="S559" s="25"/>
      <c r="T559" s="25"/>
      <c r="U559" s="25"/>
      <c r="V559" s="25"/>
      <c r="W559" s="25"/>
      <c r="X559" s="25"/>
      <c r="Y559" s="25"/>
      <c r="Z559" s="25"/>
      <c r="AA559" s="25"/>
      <c r="AB559" s="25"/>
      <c r="AC559" s="26"/>
    </row>
    <row r="560" spans="19:29" s="13" customFormat="1" x14ac:dyDescent="0.2">
      <c r="S560" s="25"/>
      <c r="T560" s="25"/>
      <c r="U560" s="25"/>
      <c r="V560" s="25"/>
      <c r="W560" s="25"/>
      <c r="X560" s="25"/>
      <c r="Y560" s="25"/>
      <c r="Z560" s="25"/>
      <c r="AA560" s="25"/>
      <c r="AB560" s="25"/>
      <c r="AC560" s="26"/>
    </row>
    <row r="561" spans="19:29" s="13" customFormat="1" x14ac:dyDescent="0.2">
      <c r="S561" s="25"/>
      <c r="T561" s="25"/>
      <c r="U561" s="25"/>
      <c r="V561" s="25"/>
      <c r="W561" s="25"/>
      <c r="X561" s="25"/>
      <c r="Y561" s="25"/>
      <c r="Z561" s="25"/>
      <c r="AA561" s="25"/>
      <c r="AB561" s="25"/>
      <c r="AC561" s="26"/>
    </row>
    <row r="562" spans="19:29" s="13" customFormat="1" x14ac:dyDescent="0.2">
      <c r="S562" s="25"/>
      <c r="T562" s="25"/>
      <c r="U562" s="25"/>
      <c r="V562" s="25"/>
      <c r="W562" s="25"/>
      <c r="X562" s="25"/>
      <c r="Y562" s="25"/>
      <c r="Z562" s="25"/>
      <c r="AA562" s="25"/>
      <c r="AB562" s="25"/>
      <c r="AC562" s="26"/>
    </row>
    <row r="563" spans="19:29" s="13" customFormat="1" x14ac:dyDescent="0.2">
      <c r="S563" s="25"/>
      <c r="T563" s="25"/>
      <c r="U563" s="25"/>
      <c r="V563" s="25"/>
      <c r="W563" s="25"/>
      <c r="X563" s="25"/>
      <c r="Y563" s="25"/>
      <c r="Z563" s="25"/>
      <c r="AA563" s="25"/>
      <c r="AB563" s="25"/>
      <c r="AC563" s="26"/>
    </row>
    <row r="564" spans="19:29" s="13" customFormat="1" x14ac:dyDescent="0.2">
      <c r="S564" s="25"/>
      <c r="T564" s="25"/>
      <c r="U564" s="25"/>
      <c r="V564" s="25"/>
      <c r="W564" s="25"/>
      <c r="X564" s="25"/>
      <c r="Y564" s="25"/>
      <c r="Z564" s="25"/>
      <c r="AA564" s="25"/>
      <c r="AB564" s="25"/>
      <c r="AC564" s="26"/>
    </row>
    <row r="565" spans="19:29" s="13" customFormat="1" x14ac:dyDescent="0.2">
      <c r="S565" s="25"/>
      <c r="T565" s="25"/>
      <c r="U565" s="25"/>
      <c r="V565" s="25"/>
      <c r="W565" s="25"/>
      <c r="X565" s="25"/>
      <c r="Y565" s="25"/>
      <c r="Z565" s="25"/>
      <c r="AA565" s="25"/>
      <c r="AB565" s="25"/>
      <c r="AC565" s="26"/>
    </row>
    <row r="566" spans="19:29" s="13" customFormat="1" x14ac:dyDescent="0.2">
      <c r="S566" s="25"/>
      <c r="T566" s="25"/>
      <c r="U566" s="25"/>
      <c r="V566" s="25"/>
      <c r="W566" s="25"/>
      <c r="X566" s="25"/>
      <c r="Y566" s="25"/>
      <c r="Z566" s="25"/>
      <c r="AA566" s="25"/>
      <c r="AB566" s="25"/>
      <c r="AC566" s="26"/>
    </row>
    <row r="567" spans="19:29" s="13" customFormat="1" x14ac:dyDescent="0.2">
      <c r="S567" s="25"/>
      <c r="T567" s="25"/>
      <c r="U567" s="25"/>
      <c r="V567" s="25"/>
      <c r="W567" s="25"/>
      <c r="X567" s="25"/>
      <c r="Y567" s="25"/>
      <c r="Z567" s="25"/>
      <c r="AA567" s="25"/>
      <c r="AB567" s="25"/>
      <c r="AC567" s="26"/>
    </row>
    <row r="568" spans="19:29" s="13" customFormat="1" x14ac:dyDescent="0.2">
      <c r="S568" s="25"/>
      <c r="T568" s="25"/>
      <c r="U568" s="25"/>
      <c r="V568" s="25"/>
      <c r="W568" s="25"/>
      <c r="X568" s="25"/>
      <c r="Y568" s="25"/>
      <c r="Z568" s="25"/>
      <c r="AA568" s="25"/>
      <c r="AB568" s="25"/>
      <c r="AC568" s="26"/>
    </row>
    <row r="569" spans="19:29" s="13" customFormat="1" x14ac:dyDescent="0.2">
      <c r="S569" s="25"/>
      <c r="T569" s="25"/>
      <c r="U569" s="25"/>
      <c r="V569" s="25"/>
      <c r="W569" s="25"/>
      <c r="X569" s="25"/>
      <c r="Y569" s="25"/>
      <c r="Z569" s="25"/>
      <c r="AA569" s="25"/>
      <c r="AB569" s="25"/>
      <c r="AC569" s="26"/>
    </row>
    <row r="570" spans="19:29" s="13" customFormat="1" x14ac:dyDescent="0.2"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6"/>
    </row>
    <row r="571" spans="19:29" s="13" customFormat="1" x14ac:dyDescent="0.2">
      <c r="S571" s="25"/>
      <c r="T571" s="25"/>
      <c r="U571" s="25"/>
      <c r="V571" s="25"/>
      <c r="W571" s="25"/>
      <c r="X571" s="25"/>
      <c r="Y571" s="25"/>
      <c r="Z571" s="25"/>
      <c r="AA571" s="25"/>
      <c r="AB571" s="25"/>
      <c r="AC571" s="26"/>
    </row>
    <row r="572" spans="19:29" s="13" customFormat="1" x14ac:dyDescent="0.2">
      <c r="S572" s="25"/>
      <c r="T572" s="25"/>
      <c r="U572" s="25"/>
      <c r="V572" s="25"/>
      <c r="W572" s="25"/>
      <c r="X572" s="25"/>
      <c r="Y572" s="25"/>
      <c r="Z572" s="25"/>
      <c r="AA572" s="25"/>
      <c r="AB572" s="25"/>
      <c r="AC572" s="26"/>
    </row>
    <row r="573" spans="19:29" s="13" customFormat="1" x14ac:dyDescent="0.2">
      <c r="S573" s="25"/>
      <c r="T573" s="25"/>
      <c r="U573" s="25"/>
      <c r="V573" s="25"/>
      <c r="W573" s="25"/>
      <c r="X573" s="25"/>
      <c r="Y573" s="25"/>
      <c r="Z573" s="25"/>
      <c r="AA573" s="25"/>
      <c r="AB573" s="25"/>
      <c r="AC573" s="26"/>
    </row>
    <row r="574" spans="19:29" s="13" customFormat="1" x14ac:dyDescent="0.2">
      <c r="S574" s="25"/>
      <c r="T574" s="25"/>
      <c r="U574" s="25"/>
      <c r="V574" s="25"/>
      <c r="W574" s="25"/>
      <c r="X574" s="25"/>
      <c r="Y574" s="25"/>
      <c r="Z574" s="25"/>
      <c r="AA574" s="25"/>
      <c r="AB574" s="25"/>
      <c r="AC574" s="26"/>
    </row>
    <row r="575" spans="19:29" s="13" customFormat="1" x14ac:dyDescent="0.2">
      <c r="S575" s="25"/>
      <c r="T575" s="25"/>
      <c r="U575" s="25"/>
      <c r="V575" s="25"/>
      <c r="W575" s="25"/>
      <c r="X575" s="25"/>
      <c r="Y575" s="25"/>
      <c r="Z575" s="25"/>
      <c r="AA575" s="25"/>
      <c r="AB575" s="25"/>
      <c r="AC575" s="26"/>
    </row>
    <row r="576" spans="19:29" s="13" customFormat="1" x14ac:dyDescent="0.2">
      <c r="S576" s="25"/>
      <c r="T576" s="25"/>
      <c r="U576" s="25"/>
      <c r="V576" s="25"/>
      <c r="W576" s="25"/>
      <c r="X576" s="25"/>
      <c r="Y576" s="25"/>
      <c r="Z576" s="25"/>
      <c r="AA576" s="25"/>
      <c r="AB576" s="25"/>
      <c r="AC576" s="26"/>
    </row>
    <row r="577" spans="19:29" s="13" customFormat="1" x14ac:dyDescent="0.2">
      <c r="S577" s="25"/>
      <c r="T577" s="25"/>
      <c r="U577" s="25"/>
      <c r="V577" s="25"/>
      <c r="W577" s="25"/>
      <c r="X577" s="25"/>
      <c r="Y577" s="25"/>
      <c r="Z577" s="25"/>
      <c r="AA577" s="25"/>
      <c r="AB577" s="25"/>
      <c r="AC577" s="26"/>
    </row>
    <row r="578" spans="19:29" s="13" customFormat="1" x14ac:dyDescent="0.2">
      <c r="S578" s="25"/>
      <c r="T578" s="25"/>
      <c r="U578" s="25"/>
      <c r="V578" s="25"/>
      <c r="W578" s="25"/>
      <c r="X578" s="25"/>
      <c r="Y578" s="25"/>
      <c r="Z578" s="25"/>
      <c r="AA578" s="25"/>
      <c r="AB578" s="25"/>
      <c r="AC578" s="26"/>
    </row>
    <row r="579" spans="19:29" s="13" customFormat="1" x14ac:dyDescent="0.2">
      <c r="S579" s="25"/>
      <c r="T579" s="25"/>
      <c r="U579" s="25"/>
      <c r="V579" s="25"/>
      <c r="W579" s="25"/>
      <c r="X579" s="25"/>
      <c r="Y579" s="25"/>
      <c r="Z579" s="25"/>
      <c r="AA579" s="25"/>
      <c r="AB579" s="25"/>
      <c r="AC579" s="26"/>
    </row>
    <row r="580" spans="19:29" s="13" customFormat="1" x14ac:dyDescent="0.2">
      <c r="S580" s="25"/>
      <c r="T580" s="25"/>
      <c r="U580" s="25"/>
      <c r="V580" s="25"/>
      <c r="W580" s="25"/>
      <c r="X580" s="25"/>
      <c r="Y580" s="25"/>
      <c r="Z580" s="25"/>
      <c r="AA580" s="25"/>
      <c r="AB580" s="25"/>
      <c r="AC580" s="26"/>
    </row>
    <row r="581" spans="19:29" s="13" customFormat="1" x14ac:dyDescent="0.2">
      <c r="S581" s="25"/>
      <c r="T581" s="25"/>
      <c r="U581" s="25"/>
      <c r="V581" s="25"/>
      <c r="W581" s="25"/>
      <c r="X581" s="25"/>
      <c r="Y581" s="25"/>
      <c r="Z581" s="25"/>
      <c r="AA581" s="25"/>
      <c r="AB581" s="25"/>
      <c r="AC581" s="26"/>
    </row>
    <row r="582" spans="19:29" s="13" customFormat="1" x14ac:dyDescent="0.2">
      <c r="S582" s="25"/>
      <c r="T582" s="25"/>
      <c r="U582" s="25"/>
      <c r="V582" s="25"/>
      <c r="W582" s="25"/>
      <c r="X582" s="25"/>
      <c r="Y582" s="25"/>
      <c r="Z582" s="25"/>
      <c r="AA582" s="25"/>
      <c r="AB582" s="25"/>
      <c r="AC582" s="26"/>
    </row>
    <row r="583" spans="19:29" s="13" customFormat="1" x14ac:dyDescent="0.2">
      <c r="S583" s="25"/>
      <c r="T583" s="25"/>
      <c r="U583" s="25"/>
      <c r="V583" s="25"/>
      <c r="W583" s="25"/>
      <c r="X583" s="25"/>
      <c r="Y583" s="25"/>
      <c r="Z583" s="25"/>
      <c r="AA583" s="25"/>
      <c r="AB583" s="25"/>
      <c r="AC583" s="26"/>
    </row>
    <row r="584" spans="19:29" s="13" customFormat="1" x14ac:dyDescent="0.2">
      <c r="S584" s="25"/>
      <c r="T584" s="25"/>
      <c r="U584" s="25"/>
      <c r="V584" s="25"/>
      <c r="W584" s="25"/>
      <c r="X584" s="25"/>
      <c r="Y584" s="25"/>
      <c r="Z584" s="25"/>
      <c r="AA584" s="25"/>
      <c r="AB584" s="25"/>
      <c r="AC584" s="26"/>
    </row>
    <row r="585" spans="19:29" s="13" customFormat="1" x14ac:dyDescent="0.2">
      <c r="S585" s="25"/>
      <c r="T585" s="25"/>
      <c r="U585" s="25"/>
      <c r="V585" s="25"/>
      <c r="W585" s="25"/>
      <c r="X585" s="25"/>
      <c r="Y585" s="25"/>
      <c r="Z585" s="25"/>
      <c r="AA585" s="25"/>
      <c r="AB585" s="25"/>
      <c r="AC585" s="26"/>
    </row>
    <row r="586" spans="19:29" s="13" customFormat="1" x14ac:dyDescent="0.2">
      <c r="S586" s="25"/>
      <c r="T586" s="25"/>
      <c r="U586" s="25"/>
      <c r="V586" s="25"/>
      <c r="W586" s="25"/>
      <c r="X586" s="25"/>
      <c r="Y586" s="25"/>
      <c r="Z586" s="25"/>
      <c r="AA586" s="25"/>
      <c r="AB586" s="25"/>
      <c r="AC586" s="26"/>
    </row>
    <row r="587" spans="19:29" s="13" customFormat="1" x14ac:dyDescent="0.2">
      <c r="S587" s="25"/>
      <c r="T587" s="25"/>
      <c r="U587" s="25"/>
      <c r="V587" s="25"/>
      <c r="W587" s="25"/>
      <c r="X587" s="25"/>
      <c r="Y587" s="25"/>
      <c r="Z587" s="25"/>
      <c r="AA587" s="25"/>
      <c r="AB587" s="25"/>
      <c r="AC587" s="26"/>
    </row>
    <row r="588" spans="19:29" s="13" customFormat="1" x14ac:dyDescent="0.2"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6"/>
    </row>
    <row r="589" spans="19:29" s="13" customFormat="1" x14ac:dyDescent="0.2">
      <c r="S589" s="25"/>
      <c r="T589" s="25"/>
      <c r="U589" s="25"/>
      <c r="V589" s="25"/>
      <c r="W589" s="25"/>
      <c r="X589" s="25"/>
      <c r="Y589" s="25"/>
      <c r="Z589" s="25"/>
      <c r="AA589" s="25"/>
      <c r="AB589" s="25"/>
      <c r="AC589" s="26"/>
    </row>
    <row r="590" spans="19:29" s="13" customFormat="1" x14ac:dyDescent="0.2">
      <c r="S590" s="25"/>
      <c r="T590" s="25"/>
      <c r="U590" s="25"/>
      <c r="V590" s="25"/>
      <c r="W590" s="25"/>
      <c r="X590" s="25"/>
      <c r="Y590" s="25"/>
      <c r="Z590" s="25"/>
      <c r="AA590" s="25"/>
      <c r="AB590" s="25"/>
      <c r="AC590" s="26"/>
    </row>
    <row r="591" spans="19:29" s="13" customFormat="1" x14ac:dyDescent="0.2">
      <c r="S591" s="25"/>
      <c r="T591" s="25"/>
      <c r="U591" s="25"/>
      <c r="V591" s="25"/>
      <c r="W591" s="25"/>
      <c r="X591" s="25"/>
      <c r="Y591" s="25"/>
      <c r="Z591" s="25"/>
      <c r="AA591" s="25"/>
      <c r="AB591" s="25"/>
      <c r="AC591" s="26"/>
    </row>
    <row r="592" spans="19:29" s="13" customFormat="1" x14ac:dyDescent="0.2">
      <c r="S592" s="25"/>
      <c r="T592" s="25"/>
      <c r="U592" s="25"/>
      <c r="V592" s="25"/>
      <c r="W592" s="25"/>
      <c r="X592" s="25"/>
      <c r="Y592" s="25"/>
      <c r="Z592" s="25"/>
      <c r="AA592" s="25"/>
      <c r="AB592" s="25"/>
      <c r="AC592" s="26"/>
    </row>
    <row r="593" spans="19:29" s="13" customFormat="1" x14ac:dyDescent="0.2">
      <c r="S593" s="25"/>
      <c r="T593" s="25"/>
      <c r="U593" s="25"/>
      <c r="V593" s="25"/>
      <c r="W593" s="25"/>
      <c r="X593" s="25"/>
      <c r="Y593" s="25"/>
      <c r="Z593" s="25"/>
      <c r="AA593" s="25"/>
      <c r="AB593" s="25"/>
      <c r="AC593" s="26"/>
    </row>
    <row r="594" spans="19:29" s="13" customFormat="1" x14ac:dyDescent="0.2">
      <c r="S594" s="25"/>
      <c r="T594" s="25"/>
      <c r="U594" s="25"/>
      <c r="V594" s="25"/>
      <c r="W594" s="25"/>
      <c r="X594" s="25"/>
      <c r="Y594" s="25"/>
      <c r="Z594" s="25"/>
      <c r="AA594" s="25"/>
      <c r="AB594" s="25"/>
      <c r="AC594" s="26"/>
    </row>
    <row r="595" spans="19:29" s="13" customFormat="1" x14ac:dyDescent="0.2">
      <c r="S595" s="25"/>
      <c r="T595" s="25"/>
      <c r="U595" s="25"/>
      <c r="V595" s="25"/>
      <c r="W595" s="25"/>
      <c r="X595" s="25"/>
      <c r="Y595" s="25"/>
      <c r="Z595" s="25"/>
      <c r="AA595" s="25"/>
      <c r="AB595" s="25"/>
      <c r="AC595" s="26"/>
    </row>
    <row r="596" spans="19:29" s="13" customFormat="1" x14ac:dyDescent="0.2">
      <c r="S596" s="25"/>
      <c r="T596" s="25"/>
      <c r="U596" s="25"/>
      <c r="V596" s="25"/>
      <c r="W596" s="25"/>
      <c r="X596" s="25"/>
      <c r="Y596" s="25"/>
      <c r="Z596" s="25"/>
      <c r="AA596" s="25"/>
      <c r="AB596" s="25"/>
      <c r="AC596" s="26"/>
    </row>
    <row r="597" spans="19:29" s="13" customFormat="1" x14ac:dyDescent="0.2">
      <c r="S597" s="25"/>
      <c r="T597" s="25"/>
      <c r="U597" s="25"/>
      <c r="V597" s="25"/>
      <c r="W597" s="25"/>
      <c r="X597" s="25"/>
      <c r="Y597" s="25"/>
      <c r="Z597" s="25"/>
      <c r="AA597" s="25"/>
      <c r="AB597" s="25"/>
      <c r="AC597" s="26"/>
    </row>
    <row r="598" spans="19:29" s="13" customFormat="1" x14ac:dyDescent="0.2">
      <c r="S598" s="25"/>
      <c r="T598" s="25"/>
      <c r="U598" s="25"/>
      <c r="V598" s="25"/>
      <c r="W598" s="25"/>
      <c r="X598" s="25"/>
      <c r="Y598" s="25"/>
      <c r="Z598" s="25"/>
      <c r="AA598" s="25"/>
      <c r="AB598" s="25"/>
      <c r="AC598" s="26"/>
    </row>
    <row r="599" spans="19:29" s="13" customFormat="1" x14ac:dyDescent="0.2">
      <c r="S599" s="25"/>
      <c r="T599" s="25"/>
      <c r="U599" s="25"/>
      <c r="V599" s="25"/>
      <c r="W599" s="25"/>
      <c r="X599" s="25"/>
      <c r="Y599" s="25"/>
      <c r="Z599" s="25"/>
      <c r="AA599" s="25"/>
      <c r="AB599" s="25"/>
      <c r="AC599" s="26"/>
    </row>
    <row r="600" spans="19:29" s="13" customFormat="1" x14ac:dyDescent="0.2">
      <c r="S600" s="25"/>
      <c r="T600" s="25"/>
      <c r="U600" s="25"/>
      <c r="V600" s="25"/>
      <c r="W600" s="25"/>
      <c r="X600" s="25"/>
      <c r="Y600" s="25"/>
      <c r="Z600" s="25"/>
      <c r="AA600" s="25"/>
      <c r="AB600" s="25"/>
      <c r="AC600" s="26"/>
    </row>
    <row r="601" spans="19:29" s="13" customFormat="1" x14ac:dyDescent="0.2">
      <c r="S601" s="25"/>
      <c r="T601" s="25"/>
      <c r="U601" s="25"/>
      <c r="V601" s="25"/>
      <c r="W601" s="25"/>
      <c r="X601" s="25"/>
      <c r="Y601" s="25"/>
      <c r="Z601" s="25"/>
      <c r="AA601" s="25"/>
      <c r="AB601" s="25"/>
      <c r="AC601" s="26"/>
    </row>
    <row r="602" spans="19:29" s="13" customFormat="1" x14ac:dyDescent="0.2">
      <c r="S602" s="25"/>
      <c r="T602" s="25"/>
      <c r="U602" s="25"/>
      <c r="V602" s="25"/>
      <c r="W602" s="25"/>
      <c r="X602" s="25"/>
      <c r="Y602" s="25"/>
      <c r="Z602" s="25"/>
      <c r="AA602" s="25"/>
      <c r="AB602" s="25"/>
      <c r="AC602" s="26"/>
    </row>
    <row r="603" spans="19:29" s="13" customFormat="1" x14ac:dyDescent="0.2">
      <c r="S603" s="25"/>
      <c r="T603" s="25"/>
      <c r="U603" s="25"/>
      <c r="V603" s="25"/>
      <c r="W603" s="25"/>
      <c r="X603" s="25"/>
      <c r="Y603" s="25"/>
      <c r="Z603" s="25"/>
      <c r="AA603" s="25"/>
      <c r="AB603" s="25"/>
      <c r="AC603" s="26"/>
    </row>
    <row r="604" spans="19:29" s="13" customFormat="1" x14ac:dyDescent="0.2">
      <c r="S604" s="25"/>
      <c r="T604" s="25"/>
      <c r="U604" s="25"/>
      <c r="V604" s="25"/>
      <c r="W604" s="25"/>
      <c r="X604" s="25"/>
      <c r="Y604" s="25"/>
      <c r="Z604" s="25"/>
      <c r="AA604" s="25"/>
      <c r="AB604" s="25"/>
      <c r="AC604" s="26"/>
    </row>
    <row r="605" spans="19:29" s="13" customFormat="1" x14ac:dyDescent="0.2">
      <c r="S605" s="25"/>
      <c r="T605" s="25"/>
      <c r="U605" s="25"/>
      <c r="V605" s="25"/>
      <c r="W605" s="25"/>
      <c r="X605" s="25"/>
      <c r="Y605" s="25"/>
      <c r="Z605" s="25"/>
      <c r="AA605" s="25"/>
      <c r="AB605" s="25"/>
      <c r="AC605" s="26"/>
    </row>
    <row r="606" spans="19:29" s="13" customFormat="1" x14ac:dyDescent="0.2">
      <c r="S606" s="25"/>
      <c r="T606" s="25"/>
      <c r="U606" s="25"/>
      <c r="V606" s="25"/>
      <c r="W606" s="25"/>
      <c r="X606" s="25"/>
      <c r="Y606" s="25"/>
      <c r="Z606" s="25"/>
      <c r="AA606" s="25"/>
      <c r="AB606" s="25"/>
      <c r="AC606" s="26"/>
    </row>
    <row r="607" spans="19:29" s="13" customFormat="1" x14ac:dyDescent="0.2">
      <c r="S607" s="25"/>
      <c r="T607" s="25"/>
      <c r="U607" s="25"/>
      <c r="V607" s="25"/>
      <c r="W607" s="25"/>
      <c r="X607" s="25"/>
      <c r="Y607" s="25"/>
      <c r="Z607" s="25"/>
      <c r="AA607" s="25"/>
      <c r="AB607" s="25"/>
      <c r="AC607" s="26"/>
    </row>
    <row r="608" spans="19:29" s="13" customFormat="1" x14ac:dyDescent="0.2">
      <c r="S608" s="25"/>
      <c r="T608" s="25"/>
      <c r="U608" s="25"/>
      <c r="V608" s="25"/>
      <c r="W608" s="25"/>
      <c r="X608" s="25"/>
      <c r="Y608" s="25"/>
      <c r="Z608" s="25"/>
      <c r="AA608" s="25"/>
      <c r="AB608" s="25"/>
      <c r="AC608" s="26"/>
    </row>
    <row r="609" spans="19:29" s="13" customFormat="1" x14ac:dyDescent="0.2">
      <c r="S609" s="25"/>
      <c r="T609" s="25"/>
      <c r="U609" s="25"/>
      <c r="V609" s="25"/>
      <c r="W609" s="25"/>
      <c r="X609" s="25"/>
      <c r="Y609" s="25"/>
      <c r="Z609" s="25"/>
      <c r="AA609" s="25"/>
      <c r="AB609" s="25"/>
      <c r="AC609" s="26"/>
    </row>
    <row r="610" spans="19:29" s="13" customFormat="1" x14ac:dyDescent="0.2">
      <c r="S610" s="25"/>
      <c r="T610" s="25"/>
      <c r="U610" s="25"/>
      <c r="V610" s="25"/>
      <c r="W610" s="25"/>
      <c r="X610" s="25"/>
      <c r="Y610" s="25"/>
      <c r="Z610" s="25"/>
      <c r="AA610" s="25"/>
      <c r="AB610" s="25"/>
      <c r="AC610" s="26"/>
    </row>
    <row r="611" spans="19:29" s="13" customFormat="1" x14ac:dyDescent="0.2">
      <c r="S611" s="25"/>
      <c r="T611" s="25"/>
      <c r="U611" s="25"/>
      <c r="V611" s="25"/>
      <c r="W611" s="25"/>
      <c r="X611" s="25"/>
      <c r="Y611" s="25"/>
      <c r="Z611" s="25"/>
      <c r="AA611" s="25"/>
      <c r="AB611" s="25"/>
      <c r="AC611" s="26"/>
    </row>
    <row r="612" spans="19:29" s="13" customFormat="1" x14ac:dyDescent="0.2">
      <c r="S612" s="25"/>
      <c r="T612" s="25"/>
      <c r="U612" s="25"/>
      <c r="V612" s="25"/>
      <c r="W612" s="25"/>
      <c r="X612" s="25"/>
      <c r="Y612" s="25"/>
      <c r="Z612" s="25"/>
      <c r="AA612" s="25"/>
      <c r="AB612" s="25"/>
      <c r="AC612" s="26"/>
    </row>
    <row r="613" spans="19:29" s="13" customFormat="1" x14ac:dyDescent="0.2">
      <c r="S613" s="25"/>
      <c r="T613" s="25"/>
      <c r="U613" s="25"/>
      <c r="V613" s="25"/>
      <c r="W613" s="25"/>
      <c r="X613" s="25"/>
      <c r="Y613" s="25"/>
      <c r="Z613" s="25"/>
      <c r="AA613" s="25"/>
      <c r="AB613" s="25"/>
      <c r="AC613" s="26"/>
    </row>
    <row r="614" spans="19:29" s="13" customFormat="1" x14ac:dyDescent="0.2">
      <c r="S614" s="25"/>
      <c r="T614" s="25"/>
      <c r="U614" s="25"/>
      <c r="V614" s="25"/>
      <c r="W614" s="25"/>
      <c r="X614" s="25"/>
      <c r="Y614" s="25"/>
      <c r="Z614" s="25"/>
      <c r="AA614" s="25"/>
      <c r="AB614" s="25"/>
      <c r="AC614" s="26"/>
    </row>
    <row r="615" spans="19:29" s="13" customFormat="1" x14ac:dyDescent="0.2">
      <c r="S615" s="25"/>
      <c r="T615" s="25"/>
      <c r="U615" s="25"/>
      <c r="V615" s="25"/>
      <c r="W615" s="25"/>
      <c r="X615" s="25"/>
      <c r="Y615" s="25"/>
      <c r="Z615" s="25"/>
      <c r="AA615" s="25"/>
      <c r="AB615" s="25"/>
      <c r="AC615" s="26"/>
    </row>
    <row r="616" spans="19:29" s="13" customFormat="1" x14ac:dyDescent="0.2">
      <c r="S616" s="25"/>
      <c r="T616" s="25"/>
      <c r="U616" s="25"/>
      <c r="V616" s="25"/>
      <c r="W616" s="25"/>
      <c r="X616" s="25"/>
      <c r="Y616" s="25"/>
      <c r="Z616" s="25"/>
      <c r="AA616" s="25"/>
      <c r="AB616" s="25"/>
      <c r="AC616" s="26"/>
    </row>
    <row r="617" spans="19:29" s="13" customFormat="1" x14ac:dyDescent="0.2">
      <c r="S617" s="25"/>
      <c r="T617" s="25"/>
      <c r="U617" s="25"/>
      <c r="V617" s="25"/>
      <c r="W617" s="25"/>
      <c r="X617" s="25"/>
      <c r="Y617" s="25"/>
      <c r="Z617" s="25"/>
      <c r="AA617" s="25"/>
      <c r="AB617" s="25"/>
      <c r="AC617" s="26"/>
    </row>
    <row r="618" spans="19:29" s="13" customFormat="1" x14ac:dyDescent="0.2">
      <c r="S618" s="25"/>
      <c r="T618" s="25"/>
      <c r="U618" s="25"/>
      <c r="V618" s="25"/>
      <c r="W618" s="25"/>
      <c r="X618" s="25"/>
      <c r="Y618" s="25"/>
      <c r="Z618" s="25"/>
      <c r="AA618" s="25"/>
      <c r="AB618" s="25"/>
      <c r="AC618" s="26"/>
    </row>
    <row r="619" spans="19:29" s="13" customFormat="1" x14ac:dyDescent="0.2">
      <c r="S619" s="25"/>
      <c r="T619" s="25"/>
      <c r="U619" s="25"/>
      <c r="V619" s="25"/>
      <c r="W619" s="25"/>
      <c r="X619" s="25"/>
      <c r="Y619" s="25"/>
      <c r="Z619" s="25"/>
      <c r="AA619" s="25"/>
      <c r="AB619" s="25"/>
      <c r="AC619" s="26"/>
    </row>
    <row r="620" spans="19:29" s="13" customFormat="1" x14ac:dyDescent="0.2">
      <c r="S620" s="25"/>
      <c r="T620" s="25"/>
      <c r="U620" s="25"/>
      <c r="V620" s="25"/>
      <c r="W620" s="25"/>
      <c r="X620" s="25"/>
      <c r="Y620" s="25"/>
      <c r="Z620" s="25"/>
      <c r="AA620" s="25"/>
      <c r="AB620" s="25"/>
      <c r="AC620" s="26"/>
    </row>
    <row r="621" spans="19:29" s="13" customFormat="1" x14ac:dyDescent="0.2">
      <c r="S621" s="25"/>
      <c r="T621" s="25"/>
      <c r="U621" s="25"/>
      <c r="V621" s="25"/>
      <c r="W621" s="25"/>
      <c r="X621" s="25"/>
      <c r="Y621" s="25"/>
      <c r="Z621" s="25"/>
      <c r="AA621" s="25"/>
      <c r="AB621" s="25"/>
      <c r="AC621" s="26"/>
    </row>
    <row r="622" spans="19:29" s="13" customFormat="1" x14ac:dyDescent="0.2">
      <c r="S622" s="25"/>
      <c r="T622" s="25"/>
      <c r="U622" s="25"/>
      <c r="V622" s="25"/>
      <c r="W622" s="25"/>
      <c r="X622" s="25"/>
      <c r="Y622" s="25"/>
      <c r="Z622" s="25"/>
      <c r="AA622" s="25"/>
      <c r="AB622" s="25"/>
      <c r="AC622" s="26"/>
    </row>
    <row r="623" spans="19:29" s="13" customFormat="1" x14ac:dyDescent="0.2">
      <c r="S623" s="25"/>
      <c r="T623" s="25"/>
      <c r="U623" s="25"/>
      <c r="V623" s="25"/>
      <c r="W623" s="25"/>
      <c r="X623" s="25"/>
      <c r="Y623" s="25"/>
      <c r="Z623" s="25"/>
      <c r="AA623" s="25"/>
      <c r="AB623" s="25"/>
      <c r="AC623" s="26"/>
    </row>
    <row r="624" spans="19:29" s="13" customFormat="1" x14ac:dyDescent="0.2">
      <c r="S624" s="25"/>
      <c r="T624" s="25"/>
      <c r="U624" s="25"/>
      <c r="V624" s="25"/>
      <c r="W624" s="25"/>
      <c r="X624" s="25"/>
      <c r="Y624" s="25"/>
      <c r="Z624" s="25"/>
      <c r="AA624" s="25"/>
      <c r="AB624" s="25"/>
      <c r="AC624" s="26"/>
    </row>
    <row r="625" spans="19:29" s="13" customFormat="1" x14ac:dyDescent="0.2">
      <c r="S625" s="25"/>
      <c r="T625" s="25"/>
      <c r="U625" s="25"/>
      <c r="V625" s="25"/>
      <c r="W625" s="25"/>
      <c r="X625" s="25"/>
      <c r="Y625" s="25"/>
      <c r="Z625" s="25"/>
      <c r="AA625" s="25"/>
      <c r="AB625" s="25"/>
      <c r="AC625" s="26"/>
    </row>
    <row r="626" spans="19:29" s="13" customFormat="1" x14ac:dyDescent="0.2">
      <c r="S626" s="25"/>
      <c r="T626" s="25"/>
      <c r="U626" s="25"/>
      <c r="V626" s="25"/>
      <c r="W626" s="25"/>
      <c r="X626" s="25"/>
      <c r="Y626" s="25"/>
      <c r="Z626" s="25"/>
      <c r="AA626" s="25"/>
      <c r="AB626" s="25"/>
      <c r="AC626" s="26"/>
    </row>
    <row r="627" spans="19:29" s="13" customFormat="1" x14ac:dyDescent="0.2">
      <c r="S627" s="25"/>
      <c r="T627" s="25"/>
      <c r="U627" s="25"/>
      <c r="V627" s="25"/>
      <c r="W627" s="25"/>
      <c r="X627" s="25"/>
      <c r="Y627" s="25"/>
      <c r="Z627" s="25"/>
      <c r="AA627" s="25"/>
      <c r="AB627" s="25"/>
      <c r="AC627" s="26"/>
    </row>
    <row r="628" spans="19:29" s="13" customFormat="1" x14ac:dyDescent="0.2">
      <c r="S628" s="25"/>
      <c r="T628" s="25"/>
      <c r="U628" s="25"/>
      <c r="V628" s="25"/>
      <c r="W628" s="25"/>
      <c r="X628" s="25"/>
      <c r="Y628" s="25"/>
      <c r="Z628" s="25"/>
      <c r="AA628" s="25"/>
      <c r="AB628" s="25"/>
      <c r="AC628" s="26"/>
    </row>
    <row r="629" spans="19:29" s="13" customFormat="1" x14ac:dyDescent="0.2">
      <c r="S629" s="25"/>
      <c r="T629" s="25"/>
      <c r="U629" s="25"/>
      <c r="V629" s="25"/>
      <c r="W629" s="25"/>
      <c r="X629" s="25"/>
      <c r="Y629" s="25"/>
      <c r="Z629" s="25"/>
      <c r="AA629" s="25"/>
      <c r="AB629" s="25"/>
      <c r="AC629" s="26"/>
    </row>
    <row r="630" spans="19:29" s="13" customFormat="1" x14ac:dyDescent="0.2">
      <c r="S630" s="25"/>
      <c r="T630" s="25"/>
      <c r="U630" s="25"/>
      <c r="V630" s="25"/>
      <c r="W630" s="25"/>
      <c r="X630" s="25"/>
      <c r="Y630" s="25"/>
      <c r="Z630" s="25"/>
      <c r="AA630" s="25"/>
      <c r="AB630" s="25"/>
      <c r="AC630" s="26"/>
    </row>
    <row r="631" spans="19:29" s="13" customFormat="1" x14ac:dyDescent="0.2">
      <c r="S631" s="25"/>
      <c r="T631" s="25"/>
      <c r="U631" s="25"/>
      <c r="V631" s="25"/>
      <c r="W631" s="25"/>
      <c r="X631" s="25"/>
      <c r="Y631" s="25"/>
      <c r="Z631" s="25"/>
      <c r="AA631" s="25"/>
      <c r="AB631" s="25"/>
      <c r="AC631" s="26"/>
    </row>
    <row r="632" spans="19:29" s="13" customFormat="1" x14ac:dyDescent="0.2">
      <c r="S632" s="25"/>
      <c r="T632" s="25"/>
      <c r="U632" s="25"/>
      <c r="V632" s="25"/>
      <c r="W632" s="25"/>
      <c r="X632" s="25"/>
      <c r="Y632" s="25"/>
      <c r="Z632" s="25"/>
      <c r="AA632" s="25"/>
      <c r="AB632" s="25"/>
      <c r="AC632" s="26"/>
    </row>
    <row r="633" spans="19:29" s="13" customFormat="1" x14ac:dyDescent="0.2">
      <c r="S633" s="25"/>
      <c r="T633" s="25"/>
      <c r="U633" s="25"/>
      <c r="V633" s="25"/>
      <c r="W633" s="25"/>
      <c r="X633" s="25"/>
      <c r="Y633" s="25"/>
      <c r="Z633" s="25"/>
      <c r="AA633" s="25"/>
      <c r="AB633" s="25"/>
      <c r="AC633" s="26"/>
    </row>
    <row r="634" spans="19:29" s="13" customFormat="1" x14ac:dyDescent="0.2">
      <c r="S634" s="25"/>
      <c r="T634" s="25"/>
      <c r="U634" s="25"/>
      <c r="V634" s="25"/>
      <c r="W634" s="25"/>
      <c r="X634" s="25"/>
      <c r="Y634" s="25"/>
      <c r="Z634" s="25"/>
      <c r="AA634" s="25"/>
      <c r="AB634" s="25"/>
      <c r="AC634" s="26"/>
    </row>
    <row r="635" spans="19:29" s="13" customFormat="1" x14ac:dyDescent="0.2">
      <c r="S635" s="25"/>
      <c r="T635" s="25"/>
      <c r="U635" s="25"/>
      <c r="V635" s="25"/>
      <c r="W635" s="25"/>
      <c r="X635" s="25"/>
      <c r="Y635" s="25"/>
      <c r="Z635" s="25"/>
      <c r="AA635" s="25"/>
      <c r="AB635" s="25"/>
      <c r="AC635" s="26"/>
    </row>
    <row r="636" spans="19:29" s="13" customFormat="1" x14ac:dyDescent="0.2">
      <c r="S636" s="25"/>
      <c r="T636" s="25"/>
      <c r="U636" s="25"/>
      <c r="V636" s="25"/>
      <c r="W636" s="25"/>
      <c r="X636" s="25"/>
      <c r="Y636" s="25"/>
      <c r="Z636" s="25"/>
      <c r="AA636" s="25"/>
      <c r="AB636" s="25"/>
      <c r="AC636" s="26"/>
    </row>
    <row r="637" spans="19:29" s="13" customFormat="1" x14ac:dyDescent="0.2">
      <c r="S637" s="25"/>
      <c r="T637" s="25"/>
      <c r="U637" s="25"/>
      <c r="V637" s="25"/>
      <c r="W637" s="25"/>
      <c r="X637" s="25"/>
      <c r="Y637" s="25"/>
      <c r="Z637" s="25"/>
      <c r="AA637" s="25"/>
      <c r="AB637" s="25"/>
      <c r="AC637" s="26"/>
    </row>
    <row r="638" spans="19:29" s="13" customFormat="1" x14ac:dyDescent="0.2">
      <c r="S638" s="25"/>
      <c r="T638" s="25"/>
      <c r="U638" s="25"/>
      <c r="V638" s="25"/>
      <c r="W638" s="25"/>
      <c r="X638" s="25"/>
      <c r="Y638" s="25"/>
      <c r="Z638" s="25"/>
      <c r="AA638" s="25"/>
      <c r="AB638" s="25"/>
      <c r="AC638" s="26"/>
    </row>
    <row r="639" spans="19:29" s="13" customFormat="1" x14ac:dyDescent="0.2">
      <c r="S639" s="25"/>
      <c r="T639" s="25"/>
      <c r="U639" s="25"/>
      <c r="V639" s="25"/>
      <c r="W639" s="25"/>
      <c r="X639" s="25"/>
      <c r="Y639" s="25"/>
      <c r="Z639" s="25"/>
      <c r="AA639" s="25"/>
      <c r="AB639" s="25"/>
      <c r="AC639" s="26"/>
    </row>
    <row r="640" spans="19:29" s="13" customFormat="1" x14ac:dyDescent="0.2">
      <c r="S640" s="25"/>
      <c r="T640" s="25"/>
      <c r="U640" s="25"/>
      <c r="V640" s="25"/>
      <c r="W640" s="25"/>
      <c r="X640" s="25"/>
      <c r="Y640" s="25"/>
      <c r="Z640" s="25"/>
      <c r="AA640" s="25"/>
      <c r="AB640" s="25"/>
      <c r="AC640" s="26"/>
    </row>
    <row r="641" spans="19:29" s="13" customFormat="1" x14ac:dyDescent="0.2">
      <c r="S641" s="25"/>
      <c r="T641" s="25"/>
      <c r="U641" s="25"/>
      <c r="V641" s="25"/>
      <c r="W641" s="25"/>
      <c r="X641" s="25"/>
      <c r="Y641" s="25"/>
      <c r="Z641" s="25"/>
      <c r="AA641" s="25"/>
      <c r="AB641" s="25"/>
      <c r="AC641" s="26"/>
    </row>
    <row r="642" spans="19:29" s="13" customFormat="1" x14ac:dyDescent="0.2"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6"/>
    </row>
    <row r="643" spans="19:29" s="13" customFormat="1" x14ac:dyDescent="0.2">
      <c r="S643" s="25"/>
      <c r="T643" s="25"/>
      <c r="U643" s="25"/>
      <c r="V643" s="25"/>
      <c r="W643" s="25"/>
      <c r="X643" s="25"/>
      <c r="Y643" s="25"/>
      <c r="Z643" s="25"/>
      <c r="AA643" s="25"/>
      <c r="AB643" s="25"/>
      <c r="AC643" s="26"/>
    </row>
    <row r="644" spans="19:29" s="13" customFormat="1" x14ac:dyDescent="0.2">
      <c r="S644" s="25"/>
      <c r="T644" s="25"/>
      <c r="U644" s="25"/>
      <c r="V644" s="25"/>
      <c r="W644" s="25"/>
      <c r="X644" s="25"/>
      <c r="Y644" s="25"/>
      <c r="Z644" s="25"/>
      <c r="AA644" s="25"/>
      <c r="AB644" s="25"/>
      <c r="AC644" s="26"/>
    </row>
    <row r="645" spans="19:29" s="13" customFormat="1" x14ac:dyDescent="0.2">
      <c r="S645" s="25"/>
      <c r="T645" s="25"/>
      <c r="U645" s="25"/>
      <c r="V645" s="25"/>
      <c r="W645" s="25"/>
      <c r="X645" s="25"/>
      <c r="Y645" s="25"/>
      <c r="Z645" s="25"/>
      <c r="AA645" s="25"/>
      <c r="AB645" s="25"/>
      <c r="AC645" s="26"/>
    </row>
    <row r="646" spans="19:29" s="13" customFormat="1" x14ac:dyDescent="0.2">
      <c r="S646" s="25"/>
      <c r="T646" s="25"/>
      <c r="U646" s="25"/>
      <c r="V646" s="25"/>
      <c r="W646" s="25"/>
      <c r="X646" s="25"/>
      <c r="Y646" s="25"/>
      <c r="Z646" s="25"/>
      <c r="AA646" s="25"/>
      <c r="AB646" s="25"/>
      <c r="AC646" s="26"/>
    </row>
    <row r="647" spans="19:29" s="13" customFormat="1" x14ac:dyDescent="0.2">
      <c r="S647" s="25"/>
      <c r="T647" s="25"/>
      <c r="U647" s="25"/>
      <c r="V647" s="25"/>
      <c r="W647" s="25"/>
      <c r="X647" s="25"/>
      <c r="Y647" s="25"/>
      <c r="Z647" s="25"/>
      <c r="AA647" s="25"/>
      <c r="AB647" s="25"/>
      <c r="AC647" s="26"/>
    </row>
    <row r="648" spans="19:29" s="13" customFormat="1" x14ac:dyDescent="0.2">
      <c r="S648" s="25"/>
      <c r="T648" s="25"/>
      <c r="U648" s="25"/>
      <c r="V648" s="25"/>
      <c r="W648" s="25"/>
      <c r="X648" s="25"/>
      <c r="Y648" s="25"/>
      <c r="Z648" s="25"/>
      <c r="AA648" s="25"/>
      <c r="AB648" s="25"/>
      <c r="AC648" s="26"/>
    </row>
    <row r="649" spans="19:29" s="13" customFormat="1" x14ac:dyDescent="0.2">
      <c r="S649" s="25"/>
      <c r="T649" s="25"/>
      <c r="U649" s="25"/>
      <c r="V649" s="25"/>
      <c r="W649" s="25"/>
      <c r="X649" s="25"/>
      <c r="Y649" s="25"/>
      <c r="Z649" s="25"/>
      <c r="AA649" s="25"/>
      <c r="AB649" s="25"/>
      <c r="AC649" s="26"/>
    </row>
    <row r="650" spans="19:29" s="13" customFormat="1" x14ac:dyDescent="0.2">
      <c r="S650" s="25"/>
      <c r="T650" s="25"/>
      <c r="U650" s="25"/>
      <c r="V650" s="25"/>
      <c r="W650" s="25"/>
      <c r="X650" s="25"/>
      <c r="Y650" s="25"/>
      <c r="Z650" s="25"/>
      <c r="AA650" s="25"/>
      <c r="AB650" s="25"/>
      <c r="AC650" s="26"/>
    </row>
    <row r="651" spans="19:29" s="13" customFormat="1" x14ac:dyDescent="0.2">
      <c r="S651" s="25"/>
      <c r="T651" s="25"/>
      <c r="U651" s="25"/>
      <c r="V651" s="25"/>
      <c r="W651" s="25"/>
      <c r="X651" s="25"/>
      <c r="Y651" s="25"/>
      <c r="Z651" s="25"/>
      <c r="AA651" s="25"/>
      <c r="AB651" s="25"/>
      <c r="AC651" s="26"/>
    </row>
    <row r="652" spans="19:29" s="13" customFormat="1" x14ac:dyDescent="0.2">
      <c r="S652" s="25"/>
      <c r="T652" s="25"/>
      <c r="U652" s="25"/>
      <c r="V652" s="25"/>
      <c r="W652" s="25"/>
      <c r="X652" s="25"/>
      <c r="Y652" s="25"/>
      <c r="Z652" s="25"/>
      <c r="AA652" s="25"/>
      <c r="AB652" s="25"/>
      <c r="AC652" s="26"/>
    </row>
    <row r="653" spans="19:29" s="13" customFormat="1" x14ac:dyDescent="0.2">
      <c r="S653" s="25"/>
      <c r="T653" s="25"/>
      <c r="U653" s="25"/>
      <c r="V653" s="25"/>
      <c r="W653" s="25"/>
      <c r="X653" s="25"/>
      <c r="Y653" s="25"/>
      <c r="Z653" s="25"/>
      <c r="AA653" s="25"/>
      <c r="AB653" s="25"/>
      <c r="AC653" s="26"/>
    </row>
    <row r="654" spans="19:29" s="13" customFormat="1" x14ac:dyDescent="0.2">
      <c r="S654" s="25"/>
      <c r="T654" s="25"/>
      <c r="U654" s="25"/>
      <c r="V654" s="25"/>
      <c r="W654" s="25"/>
      <c r="X654" s="25"/>
      <c r="Y654" s="25"/>
      <c r="Z654" s="25"/>
      <c r="AA654" s="25"/>
      <c r="AB654" s="25"/>
      <c r="AC654" s="26"/>
    </row>
    <row r="655" spans="19:29" s="13" customFormat="1" x14ac:dyDescent="0.2">
      <c r="S655" s="25"/>
      <c r="T655" s="25"/>
      <c r="U655" s="25"/>
      <c r="V655" s="25"/>
      <c r="W655" s="25"/>
      <c r="X655" s="25"/>
      <c r="Y655" s="25"/>
      <c r="Z655" s="25"/>
      <c r="AA655" s="25"/>
      <c r="AB655" s="25"/>
      <c r="AC655" s="26"/>
    </row>
    <row r="656" spans="19:29" s="13" customFormat="1" x14ac:dyDescent="0.2">
      <c r="S656" s="25"/>
      <c r="T656" s="25"/>
      <c r="U656" s="25"/>
      <c r="V656" s="25"/>
      <c r="W656" s="25"/>
      <c r="X656" s="25"/>
      <c r="Y656" s="25"/>
      <c r="Z656" s="25"/>
      <c r="AA656" s="25"/>
      <c r="AB656" s="25"/>
      <c r="AC656" s="26"/>
    </row>
    <row r="657" spans="19:29" s="13" customFormat="1" x14ac:dyDescent="0.2">
      <c r="S657" s="25"/>
      <c r="T657" s="25"/>
      <c r="U657" s="25"/>
      <c r="V657" s="25"/>
      <c r="W657" s="25"/>
      <c r="X657" s="25"/>
      <c r="Y657" s="25"/>
      <c r="Z657" s="25"/>
      <c r="AA657" s="25"/>
      <c r="AB657" s="25"/>
      <c r="AC657" s="26"/>
    </row>
    <row r="658" spans="19:29" s="13" customFormat="1" x14ac:dyDescent="0.2">
      <c r="S658" s="25"/>
      <c r="T658" s="25"/>
      <c r="U658" s="25"/>
      <c r="V658" s="25"/>
      <c r="W658" s="25"/>
      <c r="X658" s="25"/>
      <c r="Y658" s="25"/>
      <c r="Z658" s="25"/>
      <c r="AA658" s="25"/>
      <c r="AB658" s="25"/>
      <c r="AC658" s="26"/>
    </row>
    <row r="659" spans="19:29" s="13" customFormat="1" x14ac:dyDescent="0.2">
      <c r="S659" s="25"/>
      <c r="T659" s="25"/>
      <c r="U659" s="25"/>
      <c r="V659" s="25"/>
      <c r="W659" s="25"/>
      <c r="X659" s="25"/>
      <c r="Y659" s="25"/>
      <c r="Z659" s="25"/>
      <c r="AA659" s="25"/>
      <c r="AB659" s="25"/>
      <c r="AC659" s="26"/>
    </row>
    <row r="660" spans="19:29" s="13" customFormat="1" x14ac:dyDescent="0.2">
      <c r="S660" s="25"/>
      <c r="T660" s="25"/>
      <c r="U660" s="25"/>
      <c r="V660" s="25"/>
      <c r="W660" s="25"/>
      <c r="X660" s="25"/>
      <c r="Y660" s="25"/>
      <c r="Z660" s="25"/>
      <c r="AA660" s="25"/>
      <c r="AB660" s="25"/>
      <c r="AC660" s="26"/>
    </row>
    <row r="661" spans="19:29" s="13" customFormat="1" x14ac:dyDescent="0.2">
      <c r="S661" s="25"/>
      <c r="T661" s="25"/>
      <c r="U661" s="25"/>
      <c r="V661" s="25"/>
      <c r="W661" s="25"/>
      <c r="X661" s="25"/>
      <c r="Y661" s="25"/>
      <c r="Z661" s="25"/>
      <c r="AA661" s="25"/>
      <c r="AB661" s="25"/>
      <c r="AC661" s="26"/>
    </row>
    <row r="662" spans="19:29" s="13" customFormat="1" x14ac:dyDescent="0.2">
      <c r="S662" s="25"/>
      <c r="T662" s="25"/>
      <c r="U662" s="25"/>
      <c r="V662" s="25"/>
      <c r="W662" s="25"/>
      <c r="X662" s="25"/>
      <c r="Y662" s="25"/>
      <c r="Z662" s="25"/>
      <c r="AA662" s="25"/>
      <c r="AB662" s="25"/>
      <c r="AC662" s="26"/>
    </row>
    <row r="663" spans="19:29" s="13" customFormat="1" x14ac:dyDescent="0.2">
      <c r="S663" s="25"/>
      <c r="T663" s="25"/>
      <c r="U663" s="25"/>
      <c r="V663" s="25"/>
      <c r="W663" s="25"/>
      <c r="X663" s="25"/>
      <c r="Y663" s="25"/>
      <c r="Z663" s="25"/>
      <c r="AA663" s="25"/>
      <c r="AB663" s="25"/>
      <c r="AC663" s="26"/>
    </row>
    <row r="664" spans="19:29" s="13" customFormat="1" x14ac:dyDescent="0.2">
      <c r="S664" s="25"/>
      <c r="T664" s="25"/>
      <c r="U664" s="25"/>
      <c r="V664" s="25"/>
      <c r="W664" s="25"/>
      <c r="X664" s="25"/>
      <c r="Y664" s="25"/>
      <c r="Z664" s="25"/>
      <c r="AA664" s="25"/>
      <c r="AB664" s="25"/>
      <c r="AC664" s="26"/>
    </row>
    <row r="665" spans="19:29" s="13" customFormat="1" x14ac:dyDescent="0.2">
      <c r="S665" s="25"/>
      <c r="T665" s="25"/>
      <c r="U665" s="25"/>
      <c r="V665" s="25"/>
      <c r="W665" s="25"/>
      <c r="X665" s="25"/>
      <c r="Y665" s="25"/>
      <c r="Z665" s="25"/>
      <c r="AA665" s="25"/>
      <c r="AB665" s="25"/>
      <c r="AC665" s="26"/>
    </row>
    <row r="666" spans="19:29" s="13" customFormat="1" x14ac:dyDescent="0.2">
      <c r="S666" s="25"/>
      <c r="T666" s="25"/>
      <c r="U666" s="25"/>
      <c r="V666" s="25"/>
      <c r="W666" s="25"/>
      <c r="X666" s="25"/>
      <c r="Y666" s="25"/>
      <c r="Z666" s="25"/>
      <c r="AA666" s="25"/>
      <c r="AB666" s="25"/>
      <c r="AC666" s="26"/>
    </row>
    <row r="667" spans="19:29" s="13" customFormat="1" x14ac:dyDescent="0.2">
      <c r="S667" s="25"/>
      <c r="T667" s="25"/>
      <c r="U667" s="25"/>
      <c r="V667" s="25"/>
      <c r="W667" s="25"/>
      <c r="X667" s="25"/>
      <c r="Y667" s="25"/>
      <c r="Z667" s="25"/>
      <c r="AA667" s="25"/>
      <c r="AB667" s="25"/>
      <c r="AC667" s="26"/>
    </row>
    <row r="668" spans="19:29" s="13" customFormat="1" x14ac:dyDescent="0.2">
      <c r="S668" s="25"/>
      <c r="T668" s="25"/>
      <c r="U668" s="25"/>
      <c r="V668" s="25"/>
      <c r="W668" s="25"/>
      <c r="X668" s="25"/>
      <c r="Y668" s="25"/>
      <c r="Z668" s="25"/>
      <c r="AA668" s="25"/>
      <c r="AB668" s="25"/>
      <c r="AC668" s="26"/>
    </row>
    <row r="669" spans="19:29" s="13" customFormat="1" x14ac:dyDescent="0.2">
      <c r="S669" s="25"/>
      <c r="T669" s="25"/>
      <c r="U669" s="25"/>
      <c r="V669" s="25"/>
      <c r="W669" s="25"/>
      <c r="X669" s="25"/>
      <c r="Y669" s="25"/>
      <c r="Z669" s="25"/>
      <c r="AA669" s="25"/>
      <c r="AB669" s="25"/>
      <c r="AC669" s="26"/>
    </row>
    <row r="670" spans="19:29" s="13" customFormat="1" x14ac:dyDescent="0.2">
      <c r="S670" s="25"/>
      <c r="T670" s="25"/>
      <c r="U670" s="25"/>
      <c r="V670" s="25"/>
      <c r="W670" s="25"/>
      <c r="X670" s="25"/>
      <c r="Y670" s="25"/>
      <c r="Z670" s="25"/>
      <c r="AA670" s="25"/>
      <c r="AB670" s="25"/>
      <c r="AC670" s="26"/>
    </row>
    <row r="671" spans="19:29" s="13" customFormat="1" x14ac:dyDescent="0.2">
      <c r="S671" s="25"/>
      <c r="T671" s="25"/>
      <c r="U671" s="25"/>
      <c r="V671" s="25"/>
      <c r="W671" s="25"/>
      <c r="X671" s="25"/>
      <c r="Y671" s="25"/>
      <c r="Z671" s="25"/>
      <c r="AA671" s="25"/>
      <c r="AB671" s="25"/>
      <c r="AC671" s="26"/>
    </row>
    <row r="672" spans="19:29" s="13" customFormat="1" x14ac:dyDescent="0.2">
      <c r="S672" s="25"/>
      <c r="T672" s="25"/>
      <c r="U672" s="25"/>
      <c r="V672" s="25"/>
      <c r="W672" s="25"/>
      <c r="X672" s="25"/>
      <c r="Y672" s="25"/>
      <c r="Z672" s="25"/>
      <c r="AA672" s="25"/>
      <c r="AB672" s="25"/>
      <c r="AC672" s="26"/>
    </row>
    <row r="673" spans="19:29" s="13" customFormat="1" x14ac:dyDescent="0.2">
      <c r="S673" s="25"/>
      <c r="T673" s="25"/>
      <c r="U673" s="25"/>
      <c r="V673" s="25"/>
      <c r="W673" s="25"/>
      <c r="X673" s="25"/>
      <c r="Y673" s="25"/>
      <c r="Z673" s="25"/>
      <c r="AA673" s="25"/>
      <c r="AB673" s="25"/>
      <c r="AC673" s="26"/>
    </row>
    <row r="674" spans="19:29" s="13" customFormat="1" x14ac:dyDescent="0.2">
      <c r="S674" s="25"/>
      <c r="T674" s="25"/>
      <c r="U674" s="25"/>
      <c r="V674" s="25"/>
      <c r="W674" s="25"/>
      <c r="X674" s="25"/>
      <c r="Y674" s="25"/>
      <c r="Z674" s="25"/>
      <c r="AA674" s="25"/>
      <c r="AB674" s="25"/>
      <c r="AC674" s="26"/>
    </row>
    <row r="675" spans="19:29" s="13" customFormat="1" x14ac:dyDescent="0.2">
      <c r="S675" s="25"/>
      <c r="T675" s="25"/>
      <c r="U675" s="25"/>
      <c r="V675" s="25"/>
      <c r="W675" s="25"/>
      <c r="X675" s="25"/>
      <c r="Y675" s="25"/>
      <c r="Z675" s="25"/>
      <c r="AA675" s="25"/>
      <c r="AB675" s="25"/>
      <c r="AC675" s="26"/>
    </row>
    <row r="676" spans="19:29" s="13" customFormat="1" x14ac:dyDescent="0.2">
      <c r="S676" s="25"/>
      <c r="T676" s="25"/>
      <c r="U676" s="25"/>
      <c r="V676" s="25"/>
      <c r="W676" s="25"/>
      <c r="X676" s="25"/>
      <c r="Y676" s="25"/>
      <c r="Z676" s="25"/>
      <c r="AA676" s="25"/>
      <c r="AB676" s="25"/>
      <c r="AC676" s="26"/>
    </row>
    <row r="677" spans="19:29" s="13" customFormat="1" x14ac:dyDescent="0.2">
      <c r="S677" s="25"/>
      <c r="T677" s="25"/>
      <c r="U677" s="25"/>
      <c r="V677" s="25"/>
      <c r="W677" s="25"/>
      <c r="X677" s="25"/>
      <c r="Y677" s="25"/>
      <c r="Z677" s="25"/>
      <c r="AA677" s="25"/>
      <c r="AB677" s="25"/>
      <c r="AC677" s="26"/>
    </row>
    <row r="678" spans="19:29" s="13" customFormat="1" x14ac:dyDescent="0.2">
      <c r="S678" s="25"/>
      <c r="T678" s="25"/>
      <c r="U678" s="25"/>
      <c r="V678" s="25"/>
      <c r="W678" s="25"/>
      <c r="X678" s="25"/>
      <c r="Y678" s="25"/>
      <c r="Z678" s="25"/>
      <c r="AA678" s="25"/>
      <c r="AB678" s="25"/>
      <c r="AC678" s="26"/>
    </row>
    <row r="679" spans="19:29" s="13" customFormat="1" x14ac:dyDescent="0.2"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6"/>
    </row>
    <row r="680" spans="19:29" s="13" customFormat="1" x14ac:dyDescent="0.2">
      <c r="S680" s="25"/>
      <c r="T680" s="25"/>
      <c r="U680" s="25"/>
      <c r="V680" s="25"/>
      <c r="W680" s="25"/>
      <c r="X680" s="25"/>
      <c r="Y680" s="25"/>
      <c r="Z680" s="25"/>
      <c r="AA680" s="25"/>
      <c r="AB680" s="25"/>
      <c r="AC680" s="26"/>
    </row>
    <row r="681" spans="19:29" s="13" customFormat="1" x14ac:dyDescent="0.2">
      <c r="S681" s="25"/>
      <c r="T681" s="25"/>
      <c r="U681" s="25"/>
      <c r="V681" s="25"/>
      <c r="W681" s="25"/>
      <c r="X681" s="25"/>
      <c r="Y681" s="25"/>
      <c r="Z681" s="25"/>
      <c r="AA681" s="25"/>
      <c r="AB681" s="25"/>
      <c r="AC681" s="26"/>
    </row>
    <row r="682" spans="19:29" s="13" customFormat="1" x14ac:dyDescent="0.2">
      <c r="S682" s="25"/>
      <c r="T682" s="25"/>
      <c r="U682" s="25"/>
      <c r="V682" s="25"/>
      <c r="W682" s="25"/>
      <c r="X682" s="25"/>
      <c r="Y682" s="25"/>
      <c r="Z682" s="25"/>
      <c r="AA682" s="25"/>
      <c r="AB682" s="25"/>
      <c r="AC682" s="26"/>
    </row>
    <row r="683" spans="19:29" s="13" customFormat="1" x14ac:dyDescent="0.2">
      <c r="S683" s="25"/>
      <c r="T683" s="25"/>
      <c r="U683" s="25"/>
      <c r="V683" s="25"/>
      <c r="W683" s="25"/>
      <c r="X683" s="25"/>
      <c r="Y683" s="25"/>
      <c r="Z683" s="25"/>
      <c r="AA683" s="25"/>
      <c r="AB683" s="25"/>
      <c r="AC683" s="26"/>
    </row>
    <row r="684" spans="19:29" s="13" customFormat="1" x14ac:dyDescent="0.2">
      <c r="S684" s="25"/>
      <c r="T684" s="25"/>
      <c r="U684" s="25"/>
      <c r="V684" s="25"/>
      <c r="W684" s="25"/>
      <c r="X684" s="25"/>
      <c r="Y684" s="25"/>
      <c r="Z684" s="25"/>
      <c r="AA684" s="25"/>
      <c r="AB684" s="25"/>
      <c r="AC684" s="26"/>
    </row>
    <row r="685" spans="19:29" s="13" customFormat="1" x14ac:dyDescent="0.2">
      <c r="S685" s="25"/>
      <c r="T685" s="25"/>
      <c r="U685" s="25"/>
      <c r="V685" s="25"/>
      <c r="W685" s="25"/>
      <c r="X685" s="25"/>
      <c r="Y685" s="25"/>
      <c r="Z685" s="25"/>
      <c r="AA685" s="25"/>
      <c r="AB685" s="25"/>
      <c r="AC685" s="26"/>
    </row>
    <row r="686" spans="19:29" s="13" customFormat="1" x14ac:dyDescent="0.2">
      <c r="S686" s="25"/>
      <c r="T686" s="25"/>
      <c r="U686" s="25"/>
      <c r="V686" s="25"/>
      <c r="W686" s="25"/>
      <c r="X686" s="25"/>
      <c r="Y686" s="25"/>
      <c r="Z686" s="25"/>
      <c r="AA686" s="25"/>
      <c r="AB686" s="25"/>
      <c r="AC686" s="26"/>
    </row>
    <row r="687" spans="19:29" s="13" customFormat="1" x14ac:dyDescent="0.2">
      <c r="S687" s="25"/>
      <c r="T687" s="25"/>
      <c r="U687" s="25"/>
      <c r="V687" s="25"/>
      <c r="W687" s="25"/>
      <c r="X687" s="25"/>
      <c r="Y687" s="25"/>
      <c r="Z687" s="25"/>
      <c r="AA687" s="25"/>
      <c r="AB687" s="25"/>
      <c r="AC687" s="26"/>
    </row>
    <row r="688" spans="19:29" s="13" customFormat="1" x14ac:dyDescent="0.2">
      <c r="S688" s="25"/>
      <c r="T688" s="25"/>
      <c r="U688" s="25"/>
      <c r="V688" s="25"/>
      <c r="W688" s="25"/>
      <c r="X688" s="25"/>
      <c r="Y688" s="25"/>
      <c r="Z688" s="25"/>
      <c r="AA688" s="25"/>
      <c r="AB688" s="25"/>
      <c r="AC688" s="26"/>
    </row>
  </sheetData>
  <sheetProtection insertRows="0" selectLockedCells="1"/>
  <phoneticPr fontId="2" type="noConversion"/>
  <conditionalFormatting sqref="K72">
    <cfRule type="colorScale" priority="1">
      <colorScale>
        <cfvo type="num" val="-0.01"/>
        <cfvo type="num" val="0.01"/>
        <color rgb="FFFF0000"/>
        <color rgb="FF92D050"/>
      </colorScale>
    </cfRule>
  </conditionalFormatting>
  <pageMargins left="0.51181102362204722" right="0.51181102362204722" top="0.55118110236220474" bottom="0.78740157480314965" header="0.35433070866141736" footer="0.51181102362204722"/>
  <pageSetup paperSize="9" scale="83" orientation="portrait" r:id="rId1"/>
  <headerFooter alignWithMargins="0">
    <oddFooter>&amp;L&amp;9&amp;K005695© Giving in Grace 2023&amp;C&amp;9 &amp;K7F3F98www.givingingrace.org&amp;R9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7C69E-418D-9145-B191-6442C778FF57}">
  <dimension ref="B2:J26"/>
  <sheetViews>
    <sheetView workbookViewId="0">
      <selection activeCell="D25" sqref="D25"/>
    </sheetView>
  </sheetViews>
  <sheetFormatPr baseColWidth="10" defaultColWidth="11.5" defaultRowHeight="13" x14ac:dyDescent="0.15"/>
  <cols>
    <col min="10" max="10" width="14.1640625" customWidth="1"/>
  </cols>
  <sheetData>
    <row r="2" spans="2:10" x14ac:dyDescent="0.15">
      <c r="B2" s="9" t="s">
        <v>18</v>
      </c>
      <c r="D2" s="3">
        <v>100000</v>
      </c>
      <c r="E2" s="1"/>
      <c r="F2" s="4">
        <f>SUM(D2/12)</f>
        <v>8333.3333333333339</v>
      </c>
      <c r="G2" s="1"/>
      <c r="H2" s="5">
        <f>SUM(D2/52)</f>
        <v>1923.0769230769231</v>
      </c>
      <c r="I2" s="1"/>
      <c r="J2" s="1"/>
    </row>
    <row r="3" spans="2:10" x14ac:dyDescent="0.15">
      <c r="B3" s="9" t="s">
        <v>18</v>
      </c>
      <c r="D3" s="3">
        <v>500</v>
      </c>
      <c r="E3" s="1"/>
      <c r="F3" s="4">
        <f t="shared" ref="F3:F12" si="0">SUM(D3/12)</f>
        <v>41.666666666666664</v>
      </c>
      <c r="G3" s="1"/>
      <c r="H3" s="5">
        <f t="shared" ref="H3:H12" si="1">SUM(D3/52)</f>
        <v>9.615384615384615</v>
      </c>
      <c r="I3" s="1"/>
      <c r="J3" s="1"/>
    </row>
    <row r="4" spans="2:10" x14ac:dyDescent="0.15">
      <c r="B4" s="9" t="s">
        <v>18</v>
      </c>
      <c r="D4" s="3">
        <v>500</v>
      </c>
      <c r="E4" s="1"/>
      <c r="F4" s="4">
        <f t="shared" si="0"/>
        <v>41.666666666666664</v>
      </c>
      <c r="G4" s="1"/>
      <c r="H4" s="5">
        <f t="shared" si="1"/>
        <v>9.615384615384615</v>
      </c>
      <c r="I4" s="1"/>
      <c r="J4" s="1"/>
    </row>
    <row r="5" spans="2:10" x14ac:dyDescent="0.15">
      <c r="B5" s="9" t="s">
        <v>18</v>
      </c>
      <c r="D5" s="3">
        <v>500</v>
      </c>
      <c r="E5" s="1"/>
      <c r="F5" s="4">
        <f t="shared" si="0"/>
        <v>41.666666666666664</v>
      </c>
      <c r="G5" s="1"/>
      <c r="H5" s="5">
        <f t="shared" si="1"/>
        <v>9.615384615384615</v>
      </c>
      <c r="I5" s="1"/>
      <c r="J5" s="1"/>
    </row>
    <row r="6" spans="2:10" x14ac:dyDescent="0.15">
      <c r="B6" s="9" t="s">
        <v>18</v>
      </c>
      <c r="D6" s="3">
        <v>500</v>
      </c>
      <c r="E6" s="1"/>
      <c r="F6" s="4">
        <f t="shared" si="0"/>
        <v>41.666666666666664</v>
      </c>
      <c r="G6" s="1"/>
      <c r="H6" s="5">
        <f t="shared" si="1"/>
        <v>9.615384615384615</v>
      </c>
      <c r="I6" s="1"/>
      <c r="J6" s="1"/>
    </row>
    <row r="7" spans="2:10" x14ac:dyDescent="0.15">
      <c r="B7" s="9" t="s">
        <v>18</v>
      </c>
      <c r="D7" s="3">
        <v>500</v>
      </c>
      <c r="E7" s="1"/>
      <c r="F7" s="4">
        <f t="shared" si="0"/>
        <v>41.666666666666664</v>
      </c>
      <c r="G7" s="1"/>
      <c r="H7" s="5">
        <f t="shared" si="1"/>
        <v>9.615384615384615</v>
      </c>
      <c r="I7" s="1"/>
      <c r="J7" s="1"/>
    </row>
    <row r="8" spans="2:10" x14ac:dyDescent="0.15">
      <c r="B8" s="9" t="s">
        <v>18</v>
      </c>
      <c r="D8" s="3">
        <v>500</v>
      </c>
      <c r="E8" s="1"/>
      <c r="F8" s="4">
        <f t="shared" si="0"/>
        <v>41.666666666666664</v>
      </c>
      <c r="G8" s="1"/>
      <c r="H8" s="5">
        <f t="shared" si="1"/>
        <v>9.615384615384615</v>
      </c>
      <c r="I8" s="1"/>
      <c r="J8" s="1"/>
    </row>
    <row r="9" spans="2:10" x14ac:dyDescent="0.15">
      <c r="B9" s="9" t="s">
        <v>18</v>
      </c>
      <c r="D9" s="3">
        <v>500</v>
      </c>
      <c r="E9" s="1"/>
      <c r="F9" s="4">
        <f t="shared" si="0"/>
        <v>41.666666666666664</v>
      </c>
      <c r="G9" s="1"/>
      <c r="H9" s="5">
        <f t="shared" si="1"/>
        <v>9.615384615384615</v>
      </c>
      <c r="I9" s="1"/>
      <c r="J9" s="1"/>
    </row>
    <row r="10" spans="2:10" x14ac:dyDescent="0.15">
      <c r="B10" s="9" t="s">
        <v>18</v>
      </c>
      <c r="D10" s="3">
        <v>500</v>
      </c>
      <c r="E10" s="1"/>
      <c r="F10" s="4">
        <f t="shared" si="0"/>
        <v>41.666666666666664</v>
      </c>
      <c r="G10" s="1"/>
      <c r="H10" s="5">
        <f t="shared" si="1"/>
        <v>9.615384615384615</v>
      </c>
      <c r="I10" s="1"/>
      <c r="J10" s="1"/>
    </row>
    <row r="11" spans="2:10" x14ac:dyDescent="0.15">
      <c r="B11" s="9" t="s">
        <v>18</v>
      </c>
      <c r="D11" s="3">
        <v>500</v>
      </c>
      <c r="E11" s="1"/>
      <c r="F11" s="4">
        <f t="shared" si="0"/>
        <v>41.666666666666664</v>
      </c>
      <c r="G11" s="1"/>
      <c r="H11" s="5">
        <f t="shared" si="1"/>
        <v>9.615384615384615</v>
      </c>
      <c r="I11" s="1"/>
      <c r="J11" s="7"/>
    </row>
    <row r="12" spans="2:10" x14ac:dyDescent="0.15">
      <c r="B12" s="9" t="s">
        <v>18</v>
      </c>
      <c r="D12" s="3">
        <v>500</v>
      </c>
      <c r="E12" s="1"/>
      <c r="F12" s="4">
        <f t="shared" si="0"/>
        <v>41.666666666666664</v>
      </c>
      <c r="G12" s="1"/>
      <c r="H12" s="5">
        <f t="shared" si="1"/>
        <v>9.615384615384615</v>
      </c>
      <c r="I12" s="1"/>
      <c r="J12" s="6" t="s">
        <v>17</v>
      </c>
    </row>
    <row r="13" spans="2:10" x14ac:dyDescent="0.15">
      <c r="B13" s="9" t="s">
        <v>18</v>
      </c>
      <c r="D13" s="3">
        <v>100000</v>
      </c>
      <c r="E13" s="1"/>
      <c r="F13" s="4">
        <f>SUM(D13/12)</f>
        <v>8333.3333333333339</v>
      </c>
      <c r="G13" s="1"/>
      <c r="H13" s="5">
        <f>SUM(D13/52)</f>
        <v>1923.0769230769231</v>
      </c>
      <c r="I13" s="1"/>
      <c r="J13" s="1"/>
    </row>
    <row r="14" spans="2:10" x14ac:dyDescent="0.15">
      <c r="B14" s="9" t="s">
        <v>18</v>
      </c>
      <c r="D14" s="3">
        <v>500</v>
      </c>
      <c r="E14" s="1"/>
      <c r="F14" s="4">
        <f t="shared" ref="F14:F23" si="2">SUM(D14/12)</f>
        <v>41.666666666666664</v>
      </c>
      <c r="G14" s="1"/>
      <c r="H14" s="5">
        <f t="shared" ref="H14:H23" si="3">SUM(D14/52)</f>
        <v>9.615384615384615</v>
      </c>
      <c r="I14" s="1"/>
      <c r="J14" s="1"/>
    </row>
    <row r="15" spans="2:10" x14ac:dyDescent="0.15">
      <c r="B15" s="9" t="s">
        <v>18</v>
      </c>
      <c r="D15" s="3">
        <v>500</v>
      </c>
      <c r="E15" s="1"/>
      <c r="F15" s="4">
        <f t="shared" si="2"/>
        <v>41.666666666666664</v>
      </c>
      <c r="G15" s="1"/>
      <c r="H15" s="5">
        <f t="shared" si="3"/>
        <v>9.615384615384615</v>
      </c>
      <c r="I15" s="1"/>
      <c r="J15" s="1"/>
    </row>
    <row r="16" spans="2:10" x14ac:dyDescent="0.15">
      <c r="B16" s="9" t="s">
        <v>18</v>
      </c>
      <c r="D16" s="3">
        <v>500</v>
      </c>
      <c r="E16" s="1"/>
      <c r="F16" s="4">
        <f t="shared" si="2"/>
        <v>41.666666666666664</v>
      </c>
      <c r="G16" s="1"/>
      <c r="H16" s="5">
        <f t="shared" si="3"/>
        <v>9.615384615384615</v>
      </c>
      <c r="I16" s="1"/>
      <c r="J16" s="1"/>
    </row>
    <row r="17" spans="2:10" x14ac:dyDescent="0.15">
      <c r="B17" s="9" t="s">
        <v>18</v>
      </c>
      <c r="D17" s="3">
        <v>500</v>
      </c>
      <c r="E17" s="1"/>
      <c r="F17" s="4">
        <f t="shared" si="2"/>
        <v>41.666666666666664</v>
      </c>
      <c r="G17" s="1"/>
      <c r="H17" s="5">
        <f t="shared" si="3"/>
        <v>9.615384615384615</v>
      </c>
      <c r="I17" s="1"/>
      <c r="J17" s="1"/>
    </row>
    <row r="18" spans="2:10" x14ac:dyDescent="0.15">
      <c r="B18" s="9" t="s">
        <v>18</v>
      </c>
      <c r="D18" s="3">
        <v>500</v>
      </c>
      <c r="E18" s="1"/>
      <c r="F18" s="4">
        <f t="shared" si="2"/>
        <v>41.666666666666664</v>
      </c>
      <c r="G18" s="1"/>
      <c r="H18" s="5">
        <f t="shared" si="3"/>
        <v>9.615384615384615</v>
      </c>
      <c r="I18" s="1"/>
      <c r="J18" s="1"/>
    </row>
    <row r="19" spans="2:10" x14ac:dyDescent="0.15">
      <c r="B19" s="9" t="s">
        <v>18</v>
      </c>
      <c r="D19" s="3">
        <v>500</v>
      </c>
      <c r="E19" s="1"/>
      <c r="F19" s="4">
        <f t="shared" si="2"/>
        <v>41.666666666666664</v>
      </c>
      <c r="G19" s="1"/>
      <c r="H19" s="5">
        <f t="shared" si="3"/>
        <v>9.615384615384615</v>
      </c>
      <c r="I19" s="1"/>
      <c r="J19" s="1"/>
    </row>
    <row r="20" spans="2:10" x14ac:dyDescent="0.15">
      <c r="B20" s="9" t="s">
        <v>18</v>
      </c>
      <c r="D20" s="3">
        <v>500</v>
      </c>
      <c r="E20" s="1"/>
      <c r="F20" s="4">
        <f t="shared" si="2"/>
        <v>41.666666666666664</v>
      </c>
      <c r="G20" s="1"/>
      <c r="H20" s="5">
        <f t="shared" si="3"/>
        <v>9.615384615384615</v>
      </c>
      <c r="I20" s="1"/>
      <c r="J20" s="1"/>
    </row>
    <row r="21" spans="2:10" x14ac:dyDescent="0.15">
      <c r="B21" s="9" t="s">
        <v>18</v>
      </c>
      <c r="D21" s="3">
        <v>500</v>
      </c>
      <c r="E21" s="1"/>
      <c r="F21" s="4">
        <f t="shared" si="2"/>
        <v>41.666666666666664</v>
      </c>
      <c r="G21" s="1"/>
      <c r="H21" s="5">
        <f t="shared" si="3"/>
        <v>9.615384615384615</v>
      </c>
      <c r="I21" s="1"/>
      <c r="J21" s="1"/>
    </row>
    <row r="22" spans="2:10" x14ac:dyDescent="0.15">
      <c r="B22" s="9" t="s">
        <v>18</v>
      </c>
      <c r="D22" s="3">
        <v>500</v>
      </c>
      <c r="E22" s="1"/>
      <c r="F22" s="4">
        <f t="shared" si="2"/>
        <v>41.666666666666664</v>
      </c>
      <c r="G22" s="1"/>
      <c r="H22" s="5">
        <f t="shared" si="3"/>
        <v>9.615384615384615</v>
      </c>
      <c r="I22" s="1"/>
      <c r="J22" s="7"/>
    </row>
    <row r="23" spans="2:10" x14ac:dyDescent="0.15">
      <c r="B23" s="9" t="s">
        <v>18</v>
      </c>
      <c r="D23" s="3">
        <v>500</v>
      </c>
      <c r="E23" s="1"/>
      <c r="F23" s="4">
        <f t="shared" si="2"/>
        <v>41.666666666666664</v>
      </c>
      <c r="G23" s="1"/>
      <c r="H23" s="5">
        <f t="shared" si="3"/>
        <v>9.615384615384615</v>
      </c>
      <c r="I23" s="1"/>
      <c r="J23" s="6" t="s">
        <v>17</v>
      </c>
    </row>
    <row r="24" spans="2:10" x14ac:dyDescent="0.15">
      <c r="D24" s="1"/>
      <c r="E24" s="1"/>
      <c r="F24" s="1"/>
      <c r="G24" s="1"/>
      <c r="H24" s="1"/>
      <c r="I24" s="1"/>
    </row>
    <row r="25" spans="2:10" ht="14" thickBot="1" x14ac:dyDescent="0.2">
      <c r="D25" s="2">
        <f>SUM(D13:D24)</f>
        <v>105000</v>
      </c>
      <c r="E25" s="1"/>
      <c r="F25" s="2">
        <f>SUM(F13:F24)</f>
        <v>8749.9999999999945</v>
      </c>
      <c r="G25" s="1"/>
      <c r="H25" s="2">
        <f>SUM(H13:H24)</f>
        <v>2019.2307692307684</v>
      </c>
      <c r="I25" s="1"/>
      <c r="J25" s="8">
        <f>D25/52</f>
        <v>2019.2307692307693</v>
      </c>
    </row>
    <row r="26" spans="2:10" ht="14" thickTop="1" x14ac:dyDescent="0.1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B55AB5CF4BF4FBE099DB3538D9FB7" ma:contentTypeVersion="16" ma:contentTypeDescription="Create a new document." ma:contentTypeScope="" ma:versionID="124eeac974571d492517327a64cf4f99">
  <xsd:schema xmlns:xsd="http://www.w3.org/2001/XMLSchema" xmlns:xs="http://www.w3.org/2001/XMLSchema" xmlns:p="http://schemas.microsoft.com/office/2006/metadata/properties" xmlns:ns2="89ec9d6b-749f-4275-8867-6e7232cee970" xmlns:ns3="9a113436-36c4-4bb8-bf3f-c2e5cea57c75" targetNamespace="http://schemas.microsoft.com/office/2006/metadata/properties" ma:root="true" ma:fieldsID="d2e60d8efc2467b5b74e1bfaf3364c6c" ns2:_="" ns3:_="">
    <xsd:import namespace="89ec9d6b-749f-4275-8867-6e7232cee970"/>
    <xsd:import namespace="9a113436-36c4-4bb8-bf3f-c2e5cea57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c9d6b-749f-4275-8867-6e7232cee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13436-36c4-4bb8-bf3f-c2e5cea57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5d6170-1321-435b-a978-3b5d0ee055ba}" ma:internalName="TaxCatchAll" ma:showField="CatchAllData" ma:web="9a113436-36c4-4bb8-bf3f-c2e5cea57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ec9d6b-749f-4275-8867-6e7232cee970">
      <Terms xmlns="http://schemas.microsoft.com/office/infopath/2007/PartnerControls"/>
    </lcf76f155ced4ddcb4097134ff3c332f>
    <TaxCatchAll xmlns="9a113436-36c4-4bb8-bf3f-c2e5cea57c7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F7AC169-F486-4E06-8B92-E1A034F08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c9d6b-749f-4275-8867-6e7232cee970"/>
    <ds:schemaRef ds:uri="9a113436-36c4-4bb8-bf3f-c2e5cea57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5E4556-9D62-4DEC-BEC7-9EC052C5A629}">
  <ds:schemaRefs>
    <ds:schemaRef ds:uri="http://schemas.openxmlformats.org/package/2006/metadata/core-properties"/>
    <ds:schemaRef ds:uri="9a113436-36c4-4bb8-bf3f-c2e5cea57c75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89ec9d6b-749f-4275-8867-6e7232cee97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3283E243-D3AE-49D3-88E7-1512213843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CCECC72-0B33-4FF4-AF58-D1856EC8AAA6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Calculator</vt:lpstr>
      <vt:lpstr>Sheet1</vt:lpstr>
      <vt:lpstr>Calculator!Print_Area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 Leask</dc:creator>
  <cp:keywords/>
  <dc:description/>
  <cp:lastModifiedBy>G L</cp:lastModifiedBy>
  <cp:revision/>
  <dcterms:created xsi:type="dcterms:W3CDTF">2004-06-16T09:28:19Z</dcterms:created>
  <dcterms:modified xsi:type="dcterms:W3CDTF">2026-02-25T14:55:35Z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administrators</vt:lpwstr>
  </property>
  <property fmtid="{D5CDD505-2E9C-101B-9397-08002B2CF9AE}" pid="3" name="Order">
    <vt:lpwstr>43700.0000000000</vt:lpwstr>
  </property>
  <property fmtid="{D5CDD505-2E9C-101B-9397-08002B2CF9AE}" pid="4" name="display_urn:schemas-microsoft-com:office:office#Author">
    <vt:lpwstr>Gordon Fath</vt:lpwstr>
  </property>
  <property fmtid="{D5CDD505-2E9C-101B-9397-08002B2CF9AE}" pid="5" name="ContentTypeId">
    <vt:lpwstr>0x0101</vt:lpwstr>
  </property>
  <property fmtid="{D5CDD505-2E9C-101B-9397-08002B2CF9AE}" pid="6" name="MediaServiceImageTags">
    <vt:lpwstr/>
  </property>
</Properties>
</file>