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eorgivandervellleask/Library/CloudStorage/Dropbox/A CHURCH/Ordinand/christian stewardship/DoW/stewardship pack/editable docs/"/>
    </mc:Choice>
  </mc:AlternateContent>
  <xr:revisionPtr revIDLastSave="0" documentId="13_ncr:1_{337E0C52-5E7B-B743-862B-49585B516F27}" xr6:coauthVersionLast="47" xr6:coauthVersionMax="47" xr10:uidLastSave="{00000000-0000-0000-0000-000000000000}"/>
  <bookViews>
    <workbookView xWindow="4440" yWindow="3300" windowWidth="20520" windowHeight="12580" activeTab="1" xr2:uid="{00000000-000D-0000-FFFF-FFFF00000000}"/>
  </bookViews>
  <sheets>
    <sheet name="Plan" sheetId="4" r:id="rId1"/>
    <sheet name="Chart" sheetId="5" r:id="rId2"/>
    <sheet name="Gift Array" sheetId="6" r:id="rId3"/>
  </sheets>
  <definedNames>
    <definedName name="_xlnm.Print_Area" localSheetId="0">Plan!$A:$O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6" l="1"/>
  <c r="L9" i="6"/>
  <c r="L10" i="6"/>
  <c r="L11" i="6"/>
  <c r="L12" i="6"/>
  <c r="L13" i="6"/>
  <c r="L7" i="6"/>
  <c r="I15" i="6"/>
  <c r="K13" i="6"/>
  <c r="C13" i="6"/>
  <c r="K12" i="6"/>
  <c r="C12" i="6"/>
  <c r="K11" i="6"/>
  <c r="C11" i="6"/>
  <c r="K10" i="6"/>
  <c r="C10" i="6"/>
  <c r="K9" i="6"/>
  <c r="C9" i="6"/>
  <c r="K8" i="6"/>
  <c r="C8" i="6"/>
  <c r="K7" i="6"/>
  <c r="C7" i="6"/>
  <c r="D11" i="5"/>
  <c r="C11" i="5"/>
  <c r="B11" i="5"/>
  <c r="D10" i="5"/>
  <c r="C10" i="5"/>
  <c r="B10" i="5"/>
  <c r="D9" i="5"/>
  <c r="C9" i="5"/>
  <c r="B9" i="5"/>
  <c r="D8" i="5"/>
  <c r="C8" i="5"/>
  <c r="B8" i="5"/>
  <c r="A11" i="5"/>
  <c r="A10" i="5"/>
  <c r="A9" i="5"/>
  <c r="A8" i="5"/>
  <c r="H9" i="4"/>
  <c r="F9" i="4"/>
  <c r="B6" i="5"/>
  <c r="D6" i="5" s="1"/>
  <c r="C4" i="5"/>
  <c r="D4" i="5" s="1"/>
  <c r="H34" i="4"/>
  <c r="J34" i="4" s="1"/>
  <c r="F34" i="4"/>
  <c r="D34" i="4"/>
  <c r="F7" i="4"/>
  <c r="H7" i="4" s="1"/>
  <c r="H49" i="4"/>
  <c r="H60" i="4"/>
  <c r="D18" i="5" s="1"/>
  <c r="D49" i="4"/>
  <c r="B17" i="5" s="1"/>
  <c r="B20" i="5" s="1"/>
  <c r="F49" i="4"/>
  <c r="C17" i="5" s="1"/>
  <c r="C20" i="5" s="1"/>
  <c r="N57" i="4"/>
  <c r="L15" i="6" l="1"/>
  <c r="D17" i="5"/>
  <c r="D20" i="5" s="1"/>
  <c r="B13" i="5"/>
  <c r="C6" i="5"/>
  <c r="C13" i="5"/>
  <c r="D13" i="5"/>
  <c r="D52" i="4"/>
  <c r="F52" i="4"/>
  <c r="J60" i="4"/>
  <c r="H63" i="4" s="1"/>
  <c r="A1" i="6" s="1"/>
  <c r="H52" i="4"/>
  <c r="J49" i="4"/>
  <c r="J52" i="4" s="1"/>
  <c r="N52" i="4" s="1"/>
  <c r="J51" i="4" s="1"/>
  <c r="D23" i="5" l="1"/>
  <c r="N60" i="4"/>
  <c r="J59" i="4" s="1"/>
  <c r="H65" i="4"/>
  <c r="A12" i="6" l="1"/>
  <c r="D12" i="6" s="1"/>
  <c r="A9" i="6"/>
  <c r="D9" i="6" s="1"/>
  <c r="A13" i="6"/>
  <c r="D13" i="6" s="1"/>
  <c r="A10" i="6"/>
  <c r="D10" i="6" s="1"/>
  <c r="A11" i="6"/>
  <c r="D11" i="6" s="1"/>
  <c r="A8" i="6"/>
  <c r="D8" i="6" s="1"/>
  <c r="F7" i="6" l="1"/>
  <c r="A7" i="6" s="1"/>
  <c r="D7" i="6" l="1"/>
  <c r="D15" i="6" s="1"/>
  <c r="A1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Pierce</author>
    <author>Gordon Fath</author>
  </authors>
  <commentList>
    <comment ref="C12" authorId="0" shapeId="0" xr:uid="{00000000-0006-0000-0000-000001000000}">
      <text>
        <r>
          <rPr>
            <sz val="10"/>
            <rFont val="Arial"/>
            <family val="2"/>
          </rPr>
          <t>Heating, lighting, insurance, churchyard upkeep, cleaning materials, refreshements provision</t>
        </r>
      </text>
    </comment>
    <comment ref="C13" authorId="0" shapeId="0" xr:uid="{00000000-0006-0000-0000-000002000000}">
      <text>
        <r>
          <rPr>
            <sz val="10"/>
            <rFont val="Arial"/>
            <family val="2"/>
          </rPr>
          <t>Routine repairs, AV repairs, servicing, fire extinguisher/alarm maintenance, etc.</t>
        </r>
      </text>
    </comment>
    <comment ref="C14" authorId="0" shapeId="0" xr:uid="{00000000-0006-0000-0000-000003000000}">
      <text>
        <r>
          <rPr>
            <sz val="10"/>
            <rFont val="Arial"/>
            <family val="2"/>
          </rPr>
          <t>Candles, communion bread/wafers &amp; wine, service sheets, baptism certificates, etc.</t>
        </r>
      </text>
    </comment>
    <comment ref="C18" authorId="1" shapeId="0" xr:uid="{00000000-0006-0000-0000-000004000000}">
      <text>
        <r>
          <rPr>
            <sz val="9"/>
            <color indexed="81"/>
            <rFont val="Tahoma"/>
            <family val="2"/>
          </rPr>
          <t>Housing costs, travel, sermon resources, etc.</t>
        </r>
      </text>
    </comment>
    <comment ref="C21" authorId="1" shapeId="0" xr:uid="{00000000-0006-0000-0000-000005000000}">
      <text>
        <r>
          <rPr>
            <sz val="10"/>
            <rFont val="Arial"/>
            <family val="2"/>
          </rPr>
          <t>Grants given to other charities</t>
        </r>
      </text>
    </comment>
    <comment ref="C22" authorId="0" shapeId="0" xr:uid="{00000000-0006-0000-0000-000006000000}">
      <text>
        <r>
          <rPr>
            <sz val="10"/>
            <rFont val="Arial"/>
            <family val="2"/>
          </rPr>
          <t>Messy Church, youth ministry, leader training, pastoral care, home/cell group resources</t>
        </r>
      </text>
    </comment>
    <comment ref="C23" authorId="1" shapeId="0" xr:uid="{00000000-0006-0000-0000-000007000000}">
      <text>
        <r>
          <rPr>
            <sz val="10"/>
            <rFont val="Arial"/>
            <family val="2"/>
          </rPr>
          <t>Bookshop or church magazine costs, all costs relating to a separate building rather than the church (e.g. church hall).</t>
        </r>
      </text>
    </comment>
    <comment ref="C24" authorId="1" shapeId="0" xr:uid="{00000000-0006-0000-0000-000008000000}">
      <text>
        <r>
          <rPr>
            <sz val="10"/>
            <rFont val="Arial"/>
            <family val="2"/>
          </rPr>
          <t>Cost of any fundraising activities</t>
        </r>
      </text>
    </comment>
    <comment ref="C25" authorId="0" shapeId="0" xr:uid="{00000000-0006-0000-0000-000009000000}">
      <text>
        <r>
          <rPr>
            <sz val="10"/>
            <rFont val="Arial"/>
            <family val="2"/>
          </rPr>
          <t>Administration, part time schools worker, cleaner wage, organist/musician payments, etc.</t>
        </r>
      </text>
    </comment>
    <comment ref="C26" authorId="1" shapeId="0" xr:uid="{00000000-0006-0000-0000-00000A000000}">
      <text>
        <r>
          <rPr>
            <sz val="10"/>
            <rFont val="Arial"/>
            <family val="2"/>
          </rPr>
          <t>Stationery, copyright licences, Independent Examiner/Auditor costs, photocopier, office equipment &amp; software, etc.</t>
        </r>
      </text>
    </comment>
    <comment ref="C28" authorId="0" shapeId="0" xr:uid="{00000000-0006-0000-0000-00000B000000}">
      <text>
        <r>
          <rPr>
            <sz val="10"/>
            <rFont val="Arial"/>
            <family val="2"/>
          </rPr>
          <t xml:space="preserve">Use this optional category for more substantial, special projects: a part time schools worker or  foodbank/debt advice support etc. </t>
        </r>
      </text>
    </comment>
    <comment ref="C37" authorId="0" shapeId="0" xr:uid="{00000000-0006-0000-0000-00000C000000}">
      <text>
        <r>
          <rPr>
            <sz val="10"/>
            <rFont val="Arial"/>
            <family val="2"/>
          </rPr>
          <t xml:space="preserve">All regular giving on which Gift Aid can be claimed.
Parish Giving Scheme, standing orders, envelopes, Stewardship accounts, payroll giving
</t>
        </r>
      </text>
    </comment>
    <comment ref="C39" authorId="1" shapeId="0" xr:uid="{00000000-0006-0000-0000-00000D000000}">
      <text>
        <r>
          <rPr>
            <sz val="10"/>
            <rFont val="Arial"/>
            <family val="2"/>
          </rPr>
          <t>All regular giving on which Gift Aid cannot be claimed. (PGS, envelopes, etc.)</t>
        </r>
      </text>
    </comment>
    <comment ref="C40" authorId="1" shapeId="0" xr:uid="{00000000-0006-0000-0000-00000E000000}">
      <text>
        <r>
          <rPr>
            <sz val="10"/>
            <rFont val="Arial"/>
            <family val="2"/>
          </rPr>
          <t>Loose cash and cheques given as part of service of worship, including contactless gifts given at or immediately after the service.</t>
        </r>
      </text>
    </comment>
    <comment ref="C41" authorId="0" shapeId="0" xr:uid="{00000000-0006-0000-0000-00000F000000}">
      <text>
        <r>
          <rPr>
            <sz val="10"/>
            <rFont val="Arial"/>
            <family val="2"/>
          </rPr>
          <t>Contactless giving, online gifts, and other one off donations not given at or as part of a service of worship.</t>
        </r>
      </text>
    </comment>
    <comment ref="C42" authorId="0" shapeId="0" xr:uid="{00000000-0006-0000-0000-000010000000}">
      <text>
        <r>
          <rPr>
            <sz val="10"/>
            <rFont val="Arial"/>
            <family val="2"/>
          </rPr>
          <t>Baptism, wedding, funeral fees etc.</t>
        </r>
      </text>
    </comment>
    <comment ref="C43" authorId="0" shapeId="0" xr:uid="{00000000-0006-0000-0000-000011000000}">
      <text>
        <r>
          <rPr>
            <sz val="10"/>
            <rFont val="Arial"/>
            <family val="2"/>
          </rPr>
          <t xml:space="preserve">Building hire income, bookshop/magazine income, </t>
        </r>
      </text>
    </comment>
    <comment ref="C45" authorId="0" shapeId="0" xr:uid="{00000000-0006-0000-0000-000012000000}">
      <text>
        <r>
          <rPr>
            <sz val="10"/>
            <rFont val="Arial"/>
            <family val="2"/>
          </rPr>
          <t>Bank, Building Society, investment income, lease income from owned properties, but not the church hall.</t>
        </r>
      </text>
    </comment>
    <comment ref="C46" authorId="1" shapeId="0" xr:uid="{00000000-0006-0000-0000-000013000000}">
      <text>
        <r>
          <rPr>
            <sz val="10"/>
            <rFont val="Arial"/>
            <family val="2"/>
          </rPr>
          <t>All fundraising income recorded 'gross'.</t>
        </r>
      </text>
    </comment>
    <comment ref="C47" authorId="0" shapeId="0" xr:uid="{00000000-0006-0000-0000-000014000000}">
      <text>
        <r>
          <rPr>
            <sz val="10"/>
            <rFont val="Arial"/>
            <family val="2"/>
          </rPr>
          <t>Insurance claims, sale of fixed assets e.g minibus</t>
        </r>
      </text>
    </comment>
    <comment ref="C57" authorId="0" shapeId="0" xr:uid="{00000000-0006-0000-0000-000015000000}">
      <text>
        <r>
          <rPr>
            <sz val="9"/>
            <color indexed="81"/>
            <rFont val="Tahoma"/>
            <family val="2"/>
          </rPr>
          <t>For example, a Gift Day; one off or recurring grants; interest free loans from congregation members - which will show as liabilities in the annual accounts until repaid.</t>
        </r>
      </text>
    </comment>
    <comment ref="C58" authorId="0" shapeId="0" xr:uid="{00000000-0006-0000-0000-000016000000}">
      <text>
        <r>
          <rPr>
            <sz val="9"/>
            <color indexed="81"/>
            <rFont val="Tahoma"/>
            <family val="2"/>
          </rPr>
          <t>For example, an the allocation from church reserves to invest in Plan items or as a considered use of reserves to assist in balancing the budget</t>
        </r>
      </text>
    </comment>
  </commentList>
</comments>
</file>

<file path=xl/sharedStrings.xml><?xml version="1.0" encoding="utf-8"?>
<sst xmlns="http://schemas.openxmlformats.org/spreadsheetml/2006/main" count="66" uniqueCount="53">
  <si>
    <r>
      <rPr>
        <sz val="16"/>
        <color indexed="36"/>
        <rFont val="Verdana"/>
        <family val="2"/>
      </rPr>
      <t>Section</t>
    </r>
    <r>
      <rPr>
        <b/>
        <sz val="16"/>
        <color indexed="36"/>
        <rFont val="Verdana"/>
        <family val="2"/>
      </rPr>
      <t xml:space="preserve"> 5</t>
    </r>
    <r>
      <rPr>
        <sz val="16"/>
        <color indexed="36"/>
        <rFont val="Verdana"/>
        <family val="2"/>
      </rPr>
      <t>:</t>
    </r>
    <r>
      <rPr>
        <b/>
        <sz val="16"/>
        <color indexed="36"/>
        <rFont val="Verdana"/>
        <family val="2"/>
      </rPr>
      <t xml:space="preserve"> </t>
    </r>
    <r>
      <rPr>
        <b/>
        <i/>
        <sz val="16"/>
        <color indexed="36"/>
        <rFont val="Verdana"/>
        <family val="2"/>
      </rPr>
      <t>the church budget</t>
    </r>
  </si>
  <si>
    <t>Actual</t>
  </si>
  <si>
    <t>Estimate</t>
  </si>
  <si>
    <t>Plan</t>
  </si>
  <si>
    <t>£</t>
  </si>
  <si>
    <t>Expenditure</t>
  </si>
  <si>
    <t>(Notes)</t>
  </si>
  <si>
    <t>Maintain our church</t>
  </si>
  <si>
    <t>Church Running costs</t>
  </si>
  <si>
    <t>Church Maintenance</t>
  </si>
  <si>
    <t>Worship costs</t>
  </si>
  <si>
    <t>Sustain our clergy</t>
  </si>
  <si>
    <t>Common Fund/Parish Share</t>
  </si>
  <si>
    <t>Minister's expenses</t>
  </si>
  <si>
    <t>Resource our Ministry &amp; Mission</t>
  </si>
  <si>
    <t>Mission giving/grants</t>
  </si>
  <si>
    <t>Mission/ministry costs</t>
  </si>
  <si>
    <t>Trading costs</t>
  </si>
  <si>
    <t>Fundraising costs</t>
  </si>
  <si>
    <t>Salaries</t>
  </si>
  <si>
    <t>Admin/Governance costs</t>
  </si>
  <si>
    <t>Enable our projects</t>
  </si>
  <si>
    <t>Food Bank</t>
  </si>
  <si>
    <t>Additional item 2</t>
  </si>
  <si>
    <t>Additional item 3</t>
  </si>
  <si>
    <t>Income</t>
  </si>
  <si>
    <t>Tax efficient planned giving (TEPG)</t>
  </si>
  <si>
    <t>Tax Refund: Gift Aid</t>
  </si>
  <si>
    <t>Other Planned Giving (OPG)</t>
  </si>
  <si>
    <t>Open Plate</t>
  </si>
  <si>
    <t>All Donations</t>
  </si>
  <si>
    <t>Fee Income</t>
  </si>
  <si>
    <t>Trading Income</t>
  </si>
  <si>
    <t>Income from Grants (unrestricted)</t>
  </si>
  <si>
    <t>Bank Interest/dividends/property</t>
  </si>
  <si>
    <t>Fundraising</t>
  </si>
  <si>
    <t xml:space="preserve">Weekly </t>
  </si>
  <si>
    <t>Other income</t>
  </si>
  <si>
    <t>Surplus/Shortfall</t>
  </si>
  <si>
    <t>Additional income</t>
  </si>
  <si>
    <t>Other new income 1</t>
  </si>
  <si>
    <t>Other new income 2</t>
  </si>
  <si>
    <t>Overall</t>
  </si>
  <si>
    <t>Weekly Target for Gift Array is</t>
  </si>
  <si>
    <t>the church budget</t>
  </si>
  <si>
    <t>Total normal income</t>
  </si>
  <si>
    <t>Weekly shortfall</t>
  </si>
  <si>
    <t>Automatic Gift Array</t>
  </si>
  <si>
    <t>Manual Gift Array</t>
  </si>
  <si>
    <t>This many people</t>
  </si>
  <si>
    <t>weekly
increase</t>
  </si>
  <si>
    <t>monthly
increase</t>
  </si>
  <si>
    <t>equals
extra weekly
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</si>
</sst>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£&quot;* #,##0_-;\-&quot;£&quot;* #,##0_-;_-&quot;£&quot;* &quot;-&quot;_-;_-@_-"/>
    <numFmt numFmtId="165" formatCode="_-&quot;£&quot;* #,##0.00_-;\-&quot;£&quot;* #,##0.00_-;_-&quot;£&quot;* &quot;-&quot;??_-;_-@_-"/>
    <numFmt numFmtId="166" formatCode="_-&quot;£&quot;* #,##0_-;\-&quot;£&quot;* #,##0_-;_-&quot;£&quot;* &quot;-&quot;??_-;_-@_-"/>
    <numFmt numFmtId="167" formatCode="&quot;£ &quot;#,##0"/>
    <numFmt numFmtId="168" formatCode="&quot;£ &quot;#,##0.00"/>
    <numFmt numFmtId="169" formatCode="&quot;£&quot;#,##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color indexed="30"/>
      <name val="Arial"/>
      <family val="2"/>
    </font>
    <font>
      <u/>
      <sz val="10"/>
      <name val="Arial"/>
      <family val="2"/>
    </font>
    <font>
      <b/>
      <sz val="16"/>
      <color indexed="36"/>
      <name val="Verdana"/>
      <family val="2"/>
    </font>
    <font>
      <sz val="16"/>
      <color indexed="36"/>
      <name val="Verdana"/>
      <family val="2"/>
    </font>
    <font>
      <b/>
      <i/>
      <sz val="16"/>
      <color indexed="36"/>
      <name val="Verdana"/>
      <family val="2"/>
    </font>
    <font>
      <b/>
      <sz val="16"/>
      <color rgb="FF5D266F"/>
      <name val="Verdana"/>
      <family val="2"/>
    </font>
    <font>
      <b/>
      <sz val="16"/>
      <color rgb="FF7030A0"/>
      <name val="Verdana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6"/>
      <color theme="6" tint="-0.249977111117893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3" fontId="1" fillId="0" borderId="0" xfId="0" applyNumberFormat="1" applyFont="1" applyProtection="1">
      <protection locked="0"/>
    </xf>
    <xf numFmtId="0" fontId="10" fillId="0" borderId="0" xfId="0" applyFont="1"/>
    <xf numFmtId="3" fontId="11" fillId="0" borderId="0" xfId="0" applyNumberFormat="1" applyFont="1"/>
    <xf numFmtId="0" fontId="1" fillId="0" borderId="0" xfId="0" applyFont="1"/>
    <xf numFmtId="169" fontId="0" fillId="0" borderId="0" xfId="0" applyNumberFormat="1" applyAlignment="1">
      <alignment horizontal="center"/>
    </xf>
    <xf numFmtId="169" fontId="0" fillId="2" borderId="0" xfId="0" applyNumberFormat="1" applyFill="1" applyAlignment="1">
      <alignment horizontal="center"/>
    </xf>
    <xf numFmtId="0" fontId="12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4" fillId="0" borderId="0" xfId="0" applyFont="1"/>
    <xf numFmtId="0" fontId="3" fillId="5" borderId="0" xfId="0" applyFont="1" applyFill="1" applyAlignment="1" applyProtection="1">
      <alignment horizontal="center"/>
      <protection locked="0"/>
    </xf>
    <xf numFmtId="3" fontId="0" fillId="8" borderId="0" xfId="0" applyNumberFormat="1" applyFill="1" applyProtection="1">
      <protection locked="0"/>
    </xf>
    <xf numFmtId="3" fontId="0" fillId="9" borderId="0" xfId="0" applyNumberFormat="1" applyFill="1" applyProtection="1">
      <protection locked="0"/>
    </xf>
    <xf numFmtId="3" fontId="0" fillId="10" borderId="0" xfId="0" applyNumberFormat="1" applyFill="1" applyProtection="1">
      <protection locked="0"/>
    </xf>
    <xf numFmtId="169" fontId="3" fillId="11" borderId="0" xfId="0" applyNumberFormat="1" applyFont="1" applyFill="1" applyAlignment="1">
      <alignment horizontal="center"/>
    </xf>
    <xf numFmtId="3" fontId="0" fillId="12" borderId="4" xfId="0" applyNumberFormat="1" applyFill="1" applyBorder="1"/>
    <xf numFmtId="0" fontId="17" fillId="0" borderId="0" xfId="0" applyFont="1"/>
    <xf numFmtId="169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9" fontId="3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3" fontId="13" fillId="0" borderId="0" xfId="0" applyNumberFormat="1" applyFont="1"/>
    <xf numFmtId="3" fontId="5" fillId="0" borderId="0" xfId="0" applyNumberFormat="1" applyFont="1"/>
    <xf numFmtId="3" fontId="1" fillId="0" borderId="0" xfId="0" applyNumberFormat="1" applyFont="1" applyAlignment="1">
      <alignment horizontal="center"/>
    </xf>
    <xf numFmtId="166" fontId="1" fillId="4" borderId="3" xfId="1" applyNumberFormat="1" applyFill="1" applyBorder="1" applyProtection="1"/>
    <xf numFmtId="166" fontId="1" fillId="0" borderId="0" xfId="1" applyNumberFormat="1" applyBorder="1" applyProtection="1"/>
    <xf numFmtId="3" fontId="0" fillId="0" borderId="0" xfId="0" applyNumberFormat="1" applyAlignment="1">
      <alignment horizontal="center"/>
    </xf>
    <xf numFmtId="166" fontId="1" fillId="7" borderId="3" xfId="1" applyNumberFormat="1" applyFill="1" applyBorder="1" applyProtection="1"/>
    <xf numFmtId="3" fontId="0" fillId="0" borderId="2" xfId="0" applyNumberFormat="1" applyBorder="1"/>
    <xf numFmtId="0" fontId="5" fillId="0" borderId="0" xfId="0" applyFont="1"/>
    <xf numFmtId="167" fontId="0" fillId="0" borderId="0" xfId="0" applyNumberFormat="1" applyAlignment="1">
      <alignment horizontal="center"/>
    </xf>
    <xf numFmtId="166" fontId="3" fillId="0" borderId="0" xfId="1" applyNumberFormat="1" applyFont="1" applyBorder="1" applyProtection="1"/>
    <xf numFmtId="168" fontId="0" fillId="0" borderId="0" xfId="0" applyNumberFormat="1"/>
    <xf numFmtId="167" fontId="0" fillId="0" borderId="0" xfId="0" applyNumberFormat="1" applyAlignment="1">
      <alignment horizontal="right"/>
    </xf>
    <xf numFmtId="164" fontId="1" fillId="6" borderId="3" xfId="1" applyNumberFormat="1" applyFill="1" applyBorder="1" applyProtection="1"/>
    <xf numFmtId="0" fontId="1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164" fontId="3" fillId="6" borderId="0" xfId="0" applyNumberFormat="1" applyFont="1" applyFill="1"/>
    <xf numFmtId="0" fontId="0" fillId="8" borderId="0" xfId="0" applyFill="1" applyProtection="1">
      <protection locked="0"/>
    </xf>
    <xf numFmtId="0" fontId="0" fillId="9" borderId="0" xfId="0" applyFill="1" applyProtection="1">
      <protection locked="0"/>
    </xf>
    <xf numFmtId="0" fontId="0" fillId="10" borderId="0" xfId="0" applyFill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9" fontId="0" fillId="2" borderId="0" xfId="0" applyNumberFormat="1" applyFill="1" applyAlignment="1" applyProtection="1">
      <alignment horizontal="center"/>
      <protection locked="0"/>
    </xf>
    <xf numFmtId="169" fontId="3" fillId="11" borderId="0" xfId="0" applyNumberFormat="1" applyFont="1" applyFill="1" applyAlignment="1" applyProtection="1">
      <alignment horizontal="center"/>
      <protection locked="0"/>
    </xf>
    <xf numFmtId="166" fontId="3" fillId="13" borderId="3" xfId="1" applyNumberFormat="1" applyFont="1" applyFill="1" applyBorder="1" applyProtection="1"/>
    <xf numFmtId="3" fontId="3" fillId="3" borderId="0" xfId="0" applyNumberFormat="1" applyFont="1" applyFill="1"/>
    <xf numFmtId="169" fontId="0" fillId="12" borderId="0" xfId="0" applyNumberForma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19">
    <dxf>
      <numFmt numFmtId="169" formatCode="&quot;£&quot;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numFmt numFmtId="169" formatCode="&quot;£&quot;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numFmt numFmtId="169" formatCode="&quot;£&quot;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bottom" textRotation="0" wrapText="0" indent="0" justifyLastLine="0" shrinkToFit="0" readingOrder="0"/>
      <protection locked="0" hidden="0"/>
    </dxf>
    <dxf>
      <protection locked="0" hidden="0"/>
    </dxf>
    <dxf>
      <numFmt numFmtId="169" formatCode="&quot;£&quot;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numFmt numFmtId="169" formatCode="&quot;£&quot;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numFmt numFmtId="169" formatCode="&quot;£&quot;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rgbClr val="E7E7E6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rgbClr val="E7E7E6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B7-441D-BAFB-3A784C3BF6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rgbClr val="E7E7E6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B7-441D-BAFB-3A784C3BF6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rgbClr val="E7E7E6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E5B7-441D-BAFB-3A784C3BF6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rgbClr val="E7E7E6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B7-441D-BAFB-3A784C3BF6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FFFF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Chart!$A$8:$A$11</c:f>
              <c:strCache>
                <c:ptCount val="4"/>
                <c:pt idx="0">
                  <c:v>Maintain our church</c:v>
                </c:pt>
                <c:pt idx="1">
                  <c:v>Sustain our clergy</c:v>
                </c:pt>
                <c:pt idx="2">
                  <c:v>Resource our Ministry &amp; Mission</c:v>
                </c:pt>
                <c:pt idx="3">
                  <c:v>Enable our projects</c:v>
                </c:pt>
              </c:strCache>
            </c:strRef>
          </c:cat>
          <c:val>
            <c:numRef>
              <c:f>Chart!$D$8:$D$11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E8-4B16-B85D-5B0ECE388F6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314348598801837"/>
          <c:y val="0.21319639705763305"/>
          <c:w val="0.33407624495368571"/>
          <c:h val="0.573606846094203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57150</xdr:rowOff>
    </xdr:from>
    <xdr:to>
      <xdr:col>10</xdr:col>
      <xdr:colOff>434340</xdr:colOff>
      <xdr:row>5</xdr:row>
      <xdr:rowOff>68818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026CCB4-D24B-EB28-A604-4B6D332C77FC}"/>
            </a:ext>
          </a:extLst>
        </xdr:cNvPr>
        <xdr:cNvSpPr txBox="1"/>
      </xdr:nvSpPr>
      <xdr:spPr>
        <a:xfrm>
          <a:off x="152400" y="885825"/>
          <a:ext cx="579120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This budget is a simple plan anticipating expenditure and income for the coming year and sets the financial target for resourcing ministry. The required increase in giving is in the Gift Array below.</a:t>
          </a:r>
        </a:p>
        <a:p>
          <a:endParaRPr lang="en-GB" sz="1000">
            <a:latin typeface="Verdana" pitchFamily="34" charset="0"/>
          </a:endParaRPr>
        </a:p>
      </xdr:txBody>
    </xdr:sp>
    <xdr:clientData/>
  </xdr:twoCellAnchor>
  <xdr:twoCellAnchor editAs="oneCell">
    <xdr:from>
      <xdr:col>9</xdr:col>
      <xdr:colOff>190500</xdr:colOff>
      <xdr:row>0</xdr:row>
      <xdr:rowOff>0</xdr:rowOff>
    </xdr:from>
    <xdr:to>
      <xdr:col>12</xdr:col>
      <xdr:colOff>666749</xdr:colOff>
      <xdr:row>1</xdr:row>
      <xdr:rowOff>133350</xdr:rowOff>
    </xdr:to>
    <xdr:pic>
      <xdr:nvPicPr>
        <xdr:cNvPr id="1134" name="Picture 5" descr="small_GiG_birds_case_statement.tif">
          <a:extLst>
            <a:ext uri="{FF2B5EF4-FFF2-40B4-BE49-F238E27FC236}">
              <a16:creationId xmlns:a16="http://schemas.microsoft.com/office/drawing/2014/main" id="{BD85DD97-19AE-ACED-AD60-2172B11CC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2060" y="0"/>
          <a:ext cx="185928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16192</xdr:rowOff>
    </xdr:from>
    <xdr:to>
      <xdr:col>10</xdr:col>
      <xdr:colOff>514350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4CE07B-67A4-AE8D-422E-521053BF9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15" headerRowCount="0" totalsRowShown="0" dataDxfId="18">
  <tableColumns count="4">
    <tableColumn id="1" xr3:uid="{00000000-0010-0000-0000-000001000000}" name="Column1" headerRowDxfId="17" dataDxfId="16"/>
    <tableColumn id="3" xr3:uid="{00000000-0010-0000-0000-000003000000}" name="Column2" headerRowDxfId="15" dataDxfId="14"/>
    <tableColumn id="5" xr3:uid="{00000000-0010-0000-0000-000005000000}" name="Column3" headerRowDxfId="13" dataDxfId="12"/>
    <tableColumn id="7" xr3:uid="{00000000-0010-0000-0000-000007000000}" name="Column4" headerRowDxfId="11" dataDxfId="10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I6:L15" headerRowCount="0" totalsRowShown="0" headerRowDxfId="9" dataDxfId="8">
  <tableColumns count="4">
    <tableColumn id="1" xr3:uid="{00000000-0010-0000-0100-000001000000}" name="Column1" headerRowDxfId="7" dataDxfId="6"/>
    <tableColumn id="3" xr3:uid="{00000000-0010-0000-0100-000003000000}" name="Column2" headerRowDxfId="5" dataDxfId="4"/>
    <tableColumn id="5" xr3:uid="{00000000-0010-0000-0100-000005000000}" name="Column3" headerRowDxfId="3" dataDxfId="2"/>
    <tableColumn id="7" xr3:uid="{00000000-0010-0000-0100-000007000000}" name="Column4" headerRowDxfId="1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1:P65"/>
  <sheetViews>
    <sheetView zoomScaleNormal="100" workbookViewId="0">
      <selection activeCell="H12" sqref="H12"/>
    </sheetView>
  </sheetViews>
  <sheetFormatPr baseColWidth="10" defaultColWidth="8.83203125" defaultRowHeight="13" x14ac:dyDescent="0.15"/>
  <cols>
    <col min="1" max="1" width="2.1640625" customWidth="1"/>
    <col min="2" max="2" width="29.1640625" customWidth="1"/>
    <col min="4" max="4" width="9.83203125" customWidth="1"/>
    <col min="5" max="5" width="2.83203125" customWidth="1"/>
    <col min="6" max="6" width="9.83203125" customWidth="1"/>
    <col min="7" max="7" width="2.83203125" customWidth="1"/>
    <col min="8" max="8" width="9.83203125" customWidth="1"/>
    <col min="9" max="9" width="6.83203125" customWidth="1"/>
    <col min="10" max="10" width="9.83203125" customWidth="1"/>
    <col min="12" max="12" width="1.1640625" customWidth="1"/>
    <col min="13" max="13" width="10" customWidth="1"/>
    <col min="14" max="14" width="0" hidden="1" customWidth="1"/>
    <col min="15" max="15" width="0.83203125" customWidth="1"/>
  </cols>
  <sheetData>
    <row r="1" spans="2:16" ht="36" customHeight="1" x14ac:dyDescent="0.2">
      <c r="B1" s="9" t="s">
        <v>0</v>
      </c>
    </row>
    <row r="2" spans="2:16" ht="28.5" customHeight="1" x14ac:dyDescent="0.2">
      <c r="B2" s="29"/>
      <c r="D2" s="30"/>
    </row>
    <row r="3" spans="2:16" x14ac:dyDescent="0.15">
      <c r="B3" s="31"/>
      <c r="D3" s="30"/>
    </row>
    <row r="4" spans="2:16" x14ac:dyDescent="0.15">
      <c r="B4" s="31"/>
      <c r="D4" s="30"/>
    </row>
    <row r="5" spans="2:16" x14ac:dyDescent="0.15">
      <c r="B5" s="31"/>
      <c r="D5" s="30"/>
    </row>
    <row r="6" spans="2:16" ht="18.75" customHeight="1" x14ac:dyDescent="0.15">
      <c r="B6" s="31"/>
      <c r="D6" s="30"/>
    </row>
    <row r="7" spans="2:16" x14ac:dyDescent="0.15">
      <c r="D7" s="19">
        <v>2022</v>
      </c>
      <c r="E7" s="3"/>
      <c r="F7" s="3">
        <f>D7+1</f>
        <v>2023</v>
      </c>
      <c r="G7" s="3"/>
      <c r="H7" s="3">
        <f>F7+1</f>
        <v>2024</v>
      </c>
    </row>
    <row r="8" spans="2:16" x14ac:dyDescent="0.15">
      <c r="D8" s="3" t="s">
        <v>1</v>
      </c>
      <c r="E8" s="3"/>
      <c r="F8" s="3" t="s">
        <v>2</v>
      </c>
      <c r="G8" s="3"/>
      <c r="H8" s="3" t="s">
        <v>3</v>
      </c>
    </row>
    <row r="9" spans="2:16" x14ac:dyDescent="0.15">
      <c r="D9" s="3" t="s">
        <v>4</v>
      </c>
      <c r="E9" s="3"/>
      <c r="F9" s="3" t="str">
        <f>D9</f>
        <v>£</v>
      </c>
      <c r="G9" s="3"/>
      <c r="H9" s="3" t="str">
        <f>D9</f>
        <v>£</v>
      </c>
    </row>
    <row r="10" spans="2:16" ht="14" x14ac:dyDescent="0.15">
      <c r="B10" s="10" t="s">
        <v>5</v>
      </c>
      <c r="C10" s="32" t="s">
        <v>6</v>
      </c>
      <c r="D10" s="1"/>
      <c r="E10" s="1"/>
      <c r="F10" s="1"/>
      <c r="G10" s="1"/>
      <c r="H10" s="1"/>
      <c r="I10" s="1"/>
      <c r="J10" s="1"/>
      <c r="K10" s="1"/>
    </row>
    <row r="11" spans="2:16" x14ac:dyDescent="0.15">
      <c r="B11" s="58" t="s">
        <v>7</v>
      </c>
      <c r="D11" s="1"/>
      <c r="E11" s="1"/>
      <c r="F11" s="1"/>
      <c r="G11" s="1"/>
      <c r="H11" s="1"/>
      <c r="I11" s="1"/>
      <c r="J11" s="1"/>
      <c r="K11" s="1"/>
    </row>
    <row r="12" spans="2:16" x14ac:dyDescent="0.15">
      <c r="B12" s="6" t="s">
        <v>8</v>
      </c>
      <c r="D12" s="20"/>
      <c r="E12" s="1"/>
      <c r="F12" s="21"/>
      <c r="G12" s="1"/>
      <c r="H12" s="22"/>
      <c r="I12" s="1"/>
      <c r="J12" s="1"/>
      <c r="K12" s="1"/>
    </row>
    <row r="13" spans="2:16" x14ac:dyDescent="0.15">
      <c r="B13" s="8" t="s">
        <v>9</v>
      </c>
      <c r="D13" s="20"/>
      <c r="E13" s="1"/>
      <c r="F13" s="21"/>
      <c r="G13" s="1"/>
      <c r="H13" s="22"/>
      <c r="I13" s="1"/>
      <c r="J13" s="1"/>
      <c r="K13" s="1"/>
    </row>
    <row r="14" spans="2:16" x14ac:dyDescent="0.15">
      <c r="B14" s="5" t="s">
        <v>10</v>
      </c>
      <c r="D14" s="51"/>
      <c r="F14" s="52"/>
      <c r="H14" s="53"/>
      <c r="I14" s="1"/>
      <c r="J14" s="1"/>
      <c r="P14" s="11"/>
    </row>
    <row r="15" spans="2:16" x14ac:dyDescent="0.15">
      <c r="I15" s="1"/>
      <c r="J15" s="1"/>
      <c r="P15" s="11"/>
    </row>
    <row r="16" spans="2:16" x14ac:dyDescent="0.15">
      <c r="B16" s="58" t="s">
        <v>11</v>
      </c>
      <c r="D16" s="1"/>
      <c r="E16" s="1"/>
      <c r="F16" s="1"/>
      <c r="G16" s="1"/>
      <c r="H16" s="1"/>
      <c r="I16" s="1"/>
      <c r="J16" s="1"/>
      <c r="P16" s="11"/>
    </row>
    <row r="17" spans="2:16" x14ac:dyDescent="0.15">
      <c r="B17" s="5" t="s">
        <v>12</v>
      </c>
      <c r="D17" s="20"/>
      <c r="E17" s="1"/>
      <c r="F17" s="21"/>
      <c r="G17" s="1"/>
      <c r="H17" s="22"/>
      <c r="I17" s="1"/>
      <c r="J17" s="1"/>
      <c r="P17" s="11"/>
    </row>
    <row r="18" spans="2:16" x14ac:dyDescent="0.15">
      <c r="B18" s="5" t="s">
        <v>13</v>
      </c>
      <c r="D18" s="20"/>
      <c r="E18" s="1"/>
      <c r="F18" s="21"/>
      <c r="G18" s="1"/>
      <c r="H18" s="22"/>
      <c r="I18" s="1"/>
      <c r="J18" s="1"/>
      <c r="P18" s="11"/>
    </row>
    <row r="19" spans="2:16" x14ac:dyDescent="0.15">
      <c r="B19" s="33"/>
      <c r="D19" s="1"/>
      <c r="E19" s="1"/>
      <c r="F19" s="1"/>
      <c r="G19" s="1"/>
      <c r="H19" s="1"/>
      <c r="I19" s="1"/>
      <c r="J19" s="1"/>
      <c r="P19" s="11"/>
    </row>
    <row r="20" spans="2:16" x14ac:dyDescent="0.15">
      <c r="B20" s="58" t="s">
        <v>14</v>
      </c>
      <c r="D20" s="1"/>
      <c r="E20" s="1"/>
      <c r="F20" s="1"/>
      <c r="G20" s="1"/>
      <c r="H20" s="1"/>
      <c r="I20" s="1"/>
      <c r="J20" s="1"/>
      <c r="P20" s="11"/>
    </row>
    <row r="21" spans="2:16" x14ac:dyDescent="0.15">
      <c r="B21" s="5" t="s">
        <v>15</v>
      </c>
      <c r="D21" s="20"/>
      <c r="E21" s="1"/>
      <c r="F21" s="21"/>
      <c r="G21" s="1"/>
      <c r="H21" s="22"/>
      <c r="I21" s="1"/>
      <c r="J21" s="1"/>
      <c r="P21" s="11"/>
    </row>
    <row r="22" spans="2:16" x14ac:dyDescent="0.15">
      <c r="B22" s="5" t="s">
        <v>16</v>
      </c>
      <c r="D22" s="20"/>
      <c r="E22" s="1"/>
      <c r="F22" s="21"/>
      <c r="G22" s="1"/>
      <c r="H22" s="22"/>
      <c r="I22" s="1"/>
      <c r="J22" s="1"/>
      <c r="P22" s="11"/>
    </row>
    <row r="23" spans="2:16" x14ac:dyDescent="0.15">
      <c r="B23" s="5" t="s">
        <v>17</v>
      </c>
      <c r="D23" s="20"/>
      <c r="E23" s="1"/>
      <c r="F23" s="21"/>
      <c r="G23" s="1"/>
      <c r="H23" s="22"/>
      <c r="I23" s="1"/>
      <c r="J23" s="1"/>
      <c r="P23" s="11"/>
    </row>
    <row r="24" spans="2:16" x14ac:dyDescent="0.15">
      <c r="B24" s="5" t="s">
        <v>18</v>
      </c>
      <c r="D24" s="20"/>
      <c r="E24" s="1"/>
      <c r="F24" s="21"/>
      <c r="G24" s="1"/>
      <c r="H24" s="22"/>
      <c r="I24" s="1"/>
      <c r="J24" s="1"/>
      <c r="P24" s="11"/>
    </row>
    <row r="25" spans="2:16" x14ac:dyDescent="0.15">
      <c r="B25" s="5" t="s">
        <v>19</v>
      </c>
      <c r="D25" s="20"/>
      <c r="E25" s="1"/>
      <c r="F25" s="21"/>
      <c r="G25" s="1"/>
      <c r="H25" s="22"/>
      <c r="I25" s="1"/>
      <c r="J25" s="1"/>
      <c r="P25" s="11"/>
    </row>
    <row r="26" spans="2:16" x14ac:dyDescent="0.15">
      <c r="B26" s="5" t="s">
        <v>20</v>
      </c>
      <c r="D26" s="20"/>
      <c r="E26" s="1"/>
      <c r="F26" s="21"/>
      <c r="G26" s="1"/>
      <c r="H26" s="22"/>
      <c r="I26" s="1"/>
      <c r="J26" s="1"/>
      <c r="P26" s="11"/>
    </row>
    <row r="27" spans="2:16" x14ac:dyDescent="0.15">
      <c r="B27" s="1"/>
      <c r="D27" s="1"/>
      <c r="E27" s="1"/>
      <c r="F27" s="1"/>
      <c r="G27" s="1"/>
      <c r="H27" s="1"/>
      <c r="I27" s="1"/>
      <c r="J27" s="1"/>
      <c r="P27" s="11"/>
    </row>
    <row r="28" spans="2:16" x14ac:dyDescent="0.15">
      <c r="B28" s="58" t="s">
        <v>21</v>
      </c>
      <c r="D28" s="1"/>
      <c r="E28" s="1"/>
      <c r="F28" s="1"/>
      <c r="G28" s="1"/>
      <c r="H28" s="1"/>
      <c r="I28" s="1"/>
      <c r="P28" s="11"/>
    </row>
    <row r="29" spans="2:16" x14ac:dyDescent="0.15">
      <c r="B29" s="5" t="s">
        <v>22</v>
      </c>
      <c r="D29" s="20"/>
      <c r="F29" s="21"/>
      <c r="H29" s="22"/>
      <c r="I29" s="1"/>
      <c r="J29" s="1"/>
    </row>
    <row r="30" spans="2:16" x14ac:dyDescent="0.15">
      <c r="B30" s="5" t="s">
        <v>23</v>
      </c>
      <c r="D30" s="20"/>
      <c r="F30" s="21"/>
      <c r="H30" s="22"/>
      <c r="I30" s="1"/>
      <c r="J30" s="1"/>
    </row>
    <row r="31" spans="2:16" x14ac:dyDescent="0.15">
      <c r="B31" s="5" t="s">
        <v>24</v>
      </c>
      <c r="D31" s="20"/>
      <c r="F31" s="21"/>
      <c r="H31" s="22"/>
      <c r="I31" s="1"/>
      <c r="J31" s="1"/>
    </row>
    <row r="32" spans="2:16" x14ac:dyDescent="0.15">
      <c r="B32" s="34"/>
      <c r="D32" s="1"/>
      <c r="E32" s="1"/>
      <c r="F32" s="1"/>
      <c r="G32" s="1"/>
      <c r="H32" s="1"/>
      <c r="I32" s="1"/>
      <c r="J32" s="35" t="s">
        <v>5</v>
      </c>
    </row>
    <row r="33" spans="2:10" x14ac:dyDescent="0.15">
      <c r="B33" s="34"/>
      <c r="D33" s="1"/>
      <c r="E33" s="1"/>
      <c r="F33" s="1"/>
      <c r="G33" s="1"/>
      <c r="H33" s="1"/>
      <c r="I33" s="1"/>
    </row>
    <row r="34" spans="2:10" ht="14" thickBot="1" x14ac:dyDescent="0.2">
      <c r="D34" s="2">
        <f>SUM(D10:D33)</f>
        <v>0</v>
      </c>
      <c r="E34" s="1"/>
      <c r="F34" s="2">
        <f>SUM(F10:F33)</f>
        <v>0</v>
      </c>
      <c r="G34" s="1"/>
      <c r="H34" s="2">
        <f>SUM(H10:H33)</f>
        <v>0</v>
      </c>
      <c r="I34" s="1"/>
      <c r="J34" s="36">
        <f>H34/52</f>
        <v>0</v>
      </c>
    </row>
    <row r="35" spans="2:10" ht="14" thickTop="1" x14ac:dyDescent="0.15">
      <c r="D35" s="1"/>
      <c r="E35" s="1"/>
      <c r="F35" s="1"/>
      <c r="G35" s="1"/>
      <c r="H35" s="1"/>
      <c r="I35" s="1"/>
      <c r="J35" s="37"/>
    </row>
    <row r="36" spans="2:10" ht="14" x14ac:dyDescent="0.15">
      <c r="B36" s="10" t="s">
        <v>25</v>
      </c>
    </row>
    <row r="37" spans="2:10" x14ac:dyDescent="0.15">
      <c r="B37" s="5" t="s">
        <v>26</v>
      </c>
      <c r="D37" s="20"/>
      <c r="E37" s="1"/>
      <c r="F37" s="21"/>
      <c r="G37" s="1"/>
      <c r="H37" s="22"/>
      <c r="I37" s="1"/>
      <c r="J37" s="1"/>
    </row>
    <row r="38" spans="2:10" x14ac:dyDescent="0.15">
      <c r="B38" s="5" t="s">
        <v>27</v>
      </c>
      <c r="D38" s="20"/>
      <c r="E38" s="1"/>
      <c r="F38" s="21"/>
      <c r="G38" s="1"/>
      <c r="H38" s="22"/>
      <c r="I38" s="1"/>
      <c r="J38" s="1"/>
    </row>
    <row r="39" spans="2:10" x14ac:dyDescent="0.15">
      <c r="B39" s="5" t="s">
        <v>28</v>
      </c>
      <c r="D39" s="20"/>
      <c r="E39" s="1"/>
      <c r="F39" s="21"/>
      <c r="G39" s="1"/>
      <c r="H39" s="22"/>
      <c r="I39" s="1"/>
      <c r="J39" s="1"/>
    </row>
    <row r="40" spans="2:10" x14ac:dyDescent="0.15">
      <c r="B40" s="5" t="s">
        <v>29</v>
      </c>
      <c r="D40" s="20"/>
      <c r="E40" s="1"/>
      <c r="F40" s="21"/>
      <c r="G40" s="1"/>
      <c r="H40" s="22"/>
      <c r="I40" s="1"/>
      <c r="J40" s="1"/>
    </row>
    <row r="41" spans="2:10" x14ac:dyDescent="0.15">
      <c r="B41" s="5" t="s">
        <v>30</v>
      </c>
      <c r="D41" s="20"/>
      <c r="E41" s="1"/>
      <c r="F41" s="21"/>
      <c r="G41" s="1"/>
      <c r="H41" s="22"/>
      <c r="I41" s="1"/>
      <c r="J41" s="1"/>
    </row>
    <row r="42" spans="2:10" x14ac:dyDescent="0.15">
      <c r="B42" s="5" t="s">
        <v>31</v>
      </c>
      <c r="D42" s="20"/>
      <c r="E42" s="1"/>
      <c r="F42" s="21"/>
      <c r="G42" s="1"/>
      <c r="H42" s="22"/>
      <c r="I42" s="1"/>
      <c r="J42" s="1"/>
    </row>
    <row r="43" spans="2:10" x14ac:dyDescent="0.15">
      <c r="B43" s="5" t="s">
        <v>32</v>
      </c>
      <c r="D43" s="20"/>
      <c r="E43" s="1"/>
      <c r="F43" s="21"/>
      <c r="G43" s="1"/>
      <c r="H43" s="22"/>
      <c r="I43" s="1"/>
      <c r="J43" s="1"/>
    </row>
    <row r="44" spans="2:10" x14ac:dyDescent="0.15">
      <c r="B44" s="5" t="s">
        <v>33</v>
      </c>
      <c r="D44" s="20"/>
      <c r="E44" s="1"/>
      <c r="F44" s="21"/>
      <c r="G44" s="1"/>
      <c r="H44" s="22"/>
      <c r="I44" s="1"/>
      <c r="J44" s="1"/>
    </row>
    <row r="45" spans="2:10" x14ac:dyDescent="0.15">
      <c r="B45" s="5" t="s">
        <v>34</v>
      </c>
      <c r="D45" s="20"/>
      <c r="E45" s="1"/>
      <c r="F45" s="21"/>
      <c r="G45" s="1"/>
      <c r="H45" s="22"/>
      <c r="I45" s="1"/>
      <c r="J45" s="1"/>
    </row>
    <row r="46" spans="2:10" x14ac:dyDescent="0.15">
      <c r="B46" s="5" t="s">
        <v>35</v>
      </c>
      <c r="D46" s="20"/>
      <c r="E46" s="1"/>
      <c r="F46" s="21"/>
      <c r="G46" s="1"/>
      <c r="H46" s="22"/>
      <c r="I46" s="1"/>
      <c r="J46" s="38" t="s">
        <v>36</v>
      </c>
    </row>
    <row r="47" spans="2:10" x14ac:dyDescent="0.15">
      <c r="B47" s="5" t="s">
        <v>37</v>
      </c>
      <c r="D47" s="20"/>
      <c r="E47" s="1"/>
      <c r="F47" s="21"/>
      <c r="G47" s="1"/>
      <c r="H47" s="22"/>
      <c r="I47" s="1"/>
      <c r="J47" s="35" t="s">
        <v>25</v>
      </c>
    </row>
    <row r="48" spans="2:10" x14ac:dyDescent="0.15">
      <c r="D48" s="1"/>
      <c r="E48" s="1"/>
      <c r="F48" s="1"/>
      <c r="G48" s="1"/>
      <c r="H48" s="1"/>
      <c r="I48" s="1"/>
    </row>
    <row r="49" spans="2:14" ht="14" thickBot="1" x14ac:dyDescent="0.2">
      <c r="D49" s="2">
        <f>SUM(D37:D48)</f>
        <v>0</v>
      </c>
      <c r="E49" s="1"/>
      <c r="F49" s="2">
        <f>SUM(F37:F48)</f>
        <v>0</v>
      </c>
      <c r="G49" s="1"/>
      <c r="H49" s="2">
        <f>SUM(H37:H48)</f>
        <v>0</v>
      </c>
      <c r="I49" s="1"/>
      <c r="J49" s="39">
        <f>H49/52</f>
        <v>0</v>
      </c>
    </row>
    <row r="50" spans="2:14" ht="14" thickTop="1" x14ac:dyDescent="0.15">
      <c r="D50" s="1"/>
      <c r="E50" s="1"/>
      <c r="F50" s="1"/>
      <c r="G50" s="1"/>
      <c r="H50" s="1"/>
      <c r="I50" s="1"/>
      <c r="J50" s="1"/>
    </row>
    <row r="51" spans="2:14" x14ac:dyDescent="0.15">
      <c r="D51" s="1"/>
      <c r="E51" s="1"/>
      <c r="F51" s="1"/>
      <c r="G51" s="1"/>
      <c r="H51" s="1"/>
      <c r="I51" s="1"/>
      <c r="J51" s="3" t="str">
        <f>CONCATENATE("Weekly ",N52)</f>
        <v>Weekly surplus</v>
      </c>
    </row>
    <row r="52" spans="2:14" ht="14" thickBot="1" x14ac:dyDescent="0.2">
      <c r="B52" s="15" t="s">
        <v>38</v>
      </c>
      <c r="D52" s="40">
        <f>D49-D34</f>
        <v>0</v>
      </c>
      <c r="E52" s="1"/>
      <c r="F52" s="40">
        <f>F49-F34</f>
        <v>0</v>
      </c>
      <c r="G52" s="1"/>
      <c r="H52" s="40">
        <f>H49-H34</f>
        <v>0</v>
      </c>
      <c r="I52" s="1"/>
      <c r="J52" s="57">
        <f>J49-J34</f>
        <v>0</v>
      </c>
      <c r="N52" t="str">
        <f>IF(J52&lt;0, "shortfall","surplus")</f>
        <v>surplus</v>
      </c>
    </row>
    <row r="55" spans="2:14" x14ac:dyDescent="0.15">
      <c r="B55" s="41" t="s">
        <v>39</v>
      </c>
      <c r="D55" s="42"/>
      <c r="E55" s="42"/>
      <c r="F55" s="42"/>
      <c r="G55" s="42"/>
      <c r="H55" s="42"/>
      <c r="J55" s="4"/>
    </row>
    <row r="56" spans="2:14" ht="12.75" customHeight="1" x14ac:dyDescent="0.15">
      <c r="B56" s="41"/>
      <c r="D56" s="42"/>
      <c r="E56" s="42"/>
      <c r="F56" s="42"/>
      <c r="G56" s="42"/>
      <c r="H56" s="42"/>
      <c r="J56" s="3"/>
    </row>
    <row r="57" spans="2:14" x14ac:dyDescent="0.15">
      <c r="B57" s="11" t="s">
        <v>40</v>
      </c>
      <c r="D57" s="42"/>
      <c r="E57" s="42"/>
      <c r="F57" s="21"/>
      <c r="G57" s="42"/>
      <c r="H57" s="22"/>
      <c r="J57" s="43"/>
      <c r="K57" s="44"/>
      <c r="N57" t="str">
        <f>IF(J57&lt;0, "shortfall","surplus")</f>
        <v>surplus</v>
      </c>
    </row>
    <row r="58" spans="2:14" x14ac:dyDescent="0.15">
      <c r="B58" t="s">
        <v>41</v>
      </c>
      <c r="D58" s="42"/>
      <c r="E58" s="42"/>
      <c r="F58" s="21"/>
      <c r="G58" s="42"/>
      <c r="H58" s="22"/>
      <c r="J58" s="16" t="s">
        <v>42</v>
      </c>
      <c r="K58" s="44"/>
    </row>
    <row r="59" spans="2:14" x14ac:dyDescent="0.15">
      <c r="D59" s="42"/>
      <c r="E59" s="42"/>
      <c r="F59" s="42"/>
      <c r="G59" s="42"/>
      <c r="H59" s="1"/>
      <c r="J59" s="16" t="str">
        <f>CONCATENATE("Weekly ",N60)</f>
        <v>Weekly surplus</v>
      </c>
    </row>
    <row r="60" spans="2:14" ht="14" thickBot="1" x14ac:dyDescent="0.2">
      <c r="D60" s="42"/>
      <c r="E60" s="42"/>
      <c r="F60" s="45" t="s">
        <v>39</v>
      </c>
      <c r="G60" s="42"/>
      <c r="H60" s="2">
        <f>SUM(H57:H59)</f>
        <v>0</v>
      </c>
      <c r="J60" s="46">
        <f>(H49+H60-H34)/52</f>
        <v>0</v>
      </c>
      <c r="N60" t="str">
        <f>IF(J60&lt;0, "shortfall","surplus")</f>
        <v>surplus</v>
      </c>
    </row>
    <row r="61" spans="2:14" ht="14" thickTop="1" x14ac:dyDescent="0.15">
      <c r="D61" s="4"/>
      <c r="E61" s="4"/>
      <c r="G61" s="4"/>
      <c r="H61" s="38"/>
      <c r="J61" s="4"/>
    </row>
    <row r="62" spans="2:14" x14ac:dyDescent="0.15">
      <c r="F62" s="47"/>
      <c r="H62" s="48"/>
      <c r="J62" s="4"/>
    </row>
    <row r="63" spans="2:14" x14ac:dyDescent="0.15">
      <c r="D63" s="18"/>
      <c r="E63" s="18"/>
      <c r="F63" s="49" t="s">
        <v>43</v>
      </c>
      <c r="H63" s="50">
        <f>IF(J60&lt;0,-J60,0)</f>
        <v>0</v>
      </c>
    </row>
    <row r="65" spans="8:8" x14ac:dyDescent="0.15">
      <c r="H65" s="32" t="str">
        <f>IF(J60&gt;0,"Your church budget is in surplus","")</f>
        <v/>
      </c>
    </row>
  </sheetData>
  <sheetProtection sheet="1" insertRows="0" selectLockedCells="1"/>
  <phoneticPr fontId="2" type="noConversion"/>
  <conditionalFormatting sqref="J60">
    <cfRule type="colorScale" priority="1">
      <colorScale>
        <cfvo type="num" val="-0.01"/>
        <cfvo type="num" val="0.01"/>
        <color rgb="FFFF0000"/>
        <color rgb="FF92D050"/>
      </colorScale>
    </cfRule>
  </conditionalFormatting>
  <pageMargins left="0.51181102362204722" right="0.51181102362204722" top="0.55118110236220474" bottom="0.78740157480314965" header="0.35433070866141736" footer="0.51181102362204722"/>
  <pageSetup paperSize="9" scale="83" orientation="portrait" r:id="rId1"/>
  <headerFooter alignWithMargins="0">
    <oddFooter>&amp;L&amp;9&amp;K005695© Giving in Grace 2023&amp;C&amp;9 &amp;K7F3F98www.givingingrace.org&amp;R9</oddFooter>
  </headerFooter>
  <ignoredErrors>
    <ignoredError sqref="F7 H7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N55"/>
  <sheetViews>
    <sheetView tabSelected="1" workbookViewId="0">
      <selection activeCell="C4" sqref="C4"/>
    </sheetView>
  </sheetViews>
  <sheetFormatPr baseColWidth="10" defaultColWidth="9.1640625" defaultRowHeight="13" x14ac:dyDescent="0.15"/>
  <cols>
    <col min="1" max="1" width="22.83203125" customWidth="1"/>
    <col min="2" max="4" width="11.5" customWidth="1"/>
    <col min="9" max="9" width="22.83203125" customWidth="1"/>
    <col min="10" max="12" width="11.5" customWidth="1"/>
  </cols>
  <sheetData>
    <row r="1" spans="1:4" ht="20" x14ac:dyDescent="0.2">
      <c r="A1" s="9" t="s">
        <v>44</v>
      </c>
    </row>
    <row r="4" spans="1:4" x14ac:dyDescent="0.15">
      <c r="B4" s="7">
        <v>2026</v>
      </c>
      <c r="C4" s="7">
        <f>B4+1</f>
        <v>2027</v>
      </c>
      <c r="D4" s="7">
        <f>C4+1</f>
        <v>2028</v>
      </c>
    </row>
    <row r="5" spans="1:4" x14ac:dyDescent="0.15">
      <c r="B5" s="3" t="s">
        <v>1</v>
      </c>
      <c r="C5" s="3" t="s">
        <v>2</v>
      </c>
      <c r="D5" s="3" t="s">
        <v>3</v>
      </c>
    </row>
    <row r="6" spans="1:4" x14ac:dyDescent="0.15">
      <c r="B6" s="3" t="str">
        <f>Plan!D9</f>
        <v>£</v>
      </c>
      <c r="C6" s="3" t="str">
        <f>B6</f>
        <v>£</v>
      </c>
      <c r="D6" s="3" t="str">
        <f>B6</f>
        <v>£</v>
      </c>
    </row>
    <row r="7" spans="1:4" ht="14" x14ac:dyDescent="0.15">
      <c r="A7" s="10" t="s">
        <v>5</v>
      </c>
      <c r="B7" s="1"/>
      <c r="C7" s="1"/>
      <c r="D7" s="1"/>
    </row>
    <row r="8" spans="1:4" x14ac:dyDescent="0.15">
      <c r="A8" s="15" t="str">
        <f>Plan!$B$11</f>
        <v>Maintain our church</v>
      </c>
      <c r="B8" s="1">
        <f>SUM(Plan!D11:D15)</f>
        <v>0</v>
      </c>
      <c r="C8" s="1">
        <f>SUM(Plan!F11:F15)</f>
        <v>0</v>
      </c>
      <c r="D8" s="1">
        <f>SUM(Plan!H11:H15)</f>
        <v>0</v>
      </c>
    </row>
    <row r="9" spans="1:4" x14ac:dyDescent="0.15">
      <c r="A9" s="15" t="str">
        <f>Plan!$B$16</f>
        <v>Sustain our clergy</v>
      </c>
      <c r="B9" s="1">
        <f>SUM(Plan!D16:D19)</f>
        <v>0</v>
      </c>
      <c r="C9" s="1">
        <f>SUM(Plan!F16:F19)</f>
        <v>0</v>
      </c>
      <c r="D9" s="1">
        <f>SUM(Plan!H16:H19)</f>
        <v>0</v>
      </c>
    </row>
    <row r="10" spans="1:4" x14ac:dyDescent="0.15">
      <c r="A10" s="15" t="str">
        <f>Plan!$B$20</f>
        <v>Resource our Ministry &amp; Mission</v>
      </c>
      <c r="B10" s="1">
        <f>SUM(Plan!D20:D27)</f>
        <v>0</v>
      </c>
      <c r="C10" s="1">
        <f>SUM(Plan!F20:F27)</f>
        <v>0</v>
      </c>
      <c r="D10" s="1">
        <f>SUM(Plan!H20:H27)</f>
        <v>0</v>
      </c>
    </row>
    <row r="11" spans="1:4" x14ac:dyDescent="0.15">
      <c r="A11" s="15" t="str">
        <f>Plan!$B$28</f>
        <v>Enable our projects</v>
      </c>
      <c r="B11" s="1">
        <f>SUM(Plan!D28:D32)</f>
        <v>0</v>
      </c>
      <c r="C11" s="1">
        <f>SUM(Plan!F28:F32)</f>
        <v>0</v>
      </c>
      <c r="D11" s="1">
        <f>SUM(Plan!H28:H32)</f>
        <v>0</v>
      </c>
    </row>
    <row r="13" spans="1:4" x14ac:dyDescent="0.15">
      <c r="B13" s="2">
        <f>SUM(B7:B12)</f>
        <v>0</v>
      </c>
      <c r="C13" s="2">
        <f>SUM(C7:C12)</f>
        <v>0</v>
      </c>
      <c r="D13" s="2">
        <f>SUM(D7:D12)</f>
        <v>0</v>
      </c>
    </row>
    <row r="16" spans="1:4" ht="14" x14ac:dyDescent="0.15">
      <c r="A16" s="10" t="s">
        <v>25</v>
      </c>
    </row>
    <row r="17" spans="1:14" x14ac:dyDescent="0.15">
      <c r="A17" s="11" t="s">
        <v>45</v>
      </c>
      <c r="B17" s="1">
        <f>Plan!D49</f>
        <v>0</v>
      </c>
      <c r="C17" s="1">
        <f>Plan!F49</f>
        <v>0</v>
      </c>
      <c r="D17" s="1">
        <f>SUM(Plan!H49,Plan!H60)</f>
        <v>0</v>
      </c>
    </row>
    <row r="18" spans="1:14" x14ac:dyDescent="0.15">
      <c r="A18" s="11" t="s">
        <v>39</v>
      </c>
      <c r="B18" s="1"/>
      <c r="C18" s="1"/>
      <c r="D18" s="1">
        <f>Plan!$H$60</f>
        <v>0</v>
      </c>
    </row>
    <row r="19" spans="1:14" x14ac:dyDescent="0.15">
      <c r="A19" s="11"/>
      <c r="B19" s="1"/>
      <c r="C19" s="1"/>
      <c r="D19" s="1"/>
    </row>
    <row r="20" spans="1:14" x14ac:dyDescent="0.15">
      <c r="B20" s="2">
        <f>SUM(B17:B18)</f>
        <v>0</v>
      </c>
      <c r="C20" s="2">
        <f>SUM(C17:C18)</f>
        <v>0</v>
      </c>
      <c r="D20" s="2">
        <f>SUM(D17:D18)</f>
        <v>0</v>
      </c>
    </row>
    <row r="21" spans="1:14" x14ac:dyDescent="0.15">
      <c r="B21" s="1"/>
      <c r="C21" s="1"/>
      <c r="D21" s="1"/>
    </row>
    <row r="23" spans="1:14" ht="14" thickBot="1" x14ac:dyDescent="0.2">
      <c r="A23" s="11" t="s">
        <v>46</v>
      </c>
      <c r="D23" s="24">
        <f>ROUND((D13-D17)/52,0)</f>
        <v>0</v>
      </c>
    </row>
    <row r="27" spans="1:14" x14ac:dyDescent="0.15"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45" spans="4:14" x14ac:dyDescent="0.15"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4:14" x14ac:dyDescent="0.15">
      <c r="D46" s="17"/>
      <c r="E46" s="17"/>
      <c r="F46" s="17"/>
      <c r="G46" s="17"/>
      <c r="H46" s="11"/>
    </row>
    <row r="47" spans="4:14" x14ac:dyDescent="0.15">
      <c r="D47" s="4"/>
      <c r="E47" s="12"/>
      <c r="F47" s="13"/>
      <c r="G47" s="12"/>
    </row>
    <row r="48" spans="4:14" x14ac:dyDescent="0.15">
      <c r="D48" s="4"/>
      <c r="E48" s="12"/>
      <c r="F48" s="13"/>
      <c r="G48" s="12"/>
    </row>
    <row r="49" spans="4:7" x14ac:dyDescent="0.15">
      <c r="D49" s="4"/>
      <c r="E49" s="12"/>
      <c r="F49" s="13"/>
      <c r="G49" s="12"/>
    </row>
    <row r="50" spans="4:7" x14ac:dyDescent="0.15">
      <c r="D50" s="4"/>
      <c r="E50" s="12"/>
      <c r="F50" s="13"/>
      <c r="G50" s="12"/>
    </row>
    <row r="51" spans="4:7" x14ac:dyDescent="0.15">
      <c r="D51" s="4"/>
      <c r="E51" s="12"/>
      <c r="F51" s="13"/>
      <c r="G51" s="12"/>
    </row>
    <row r="52" spans="4:7" x14ac:dyDescent="0.15">
      <c r="D52" s="4"/>
      <c r="E52" s="12"/>
      <c r="F52" s="13"/>
      <c r="G52" s="12"/>
    </row>
    <row r="53" spans="4:7" x14ac:dyDescent="0.15">
      <c r="D53" s="4"/>
      <c r="E53" s="12"/>
      <c r="F53" s="13"/>
      <c r="G53" s="12"/>
    </row>
    <row r="54" spans="4:7" x14ac:dyDescent="0.15">
      <c r="G54" s="4"/>
    </row>
    <row r="55" spans="4:7" x14ac:dyDescent="0.15">
      <c r="D55" s="3"/>
      <c r="G55" s="28"/>
    </row>
  </sheetData>
  <sheetProtection sheet="1" scenarios="1" selectLockedCells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O19"/>
  <sheetViews>
    <sheetView workbookViewId="0">
      <selection activeCell="I6" sqref="I6:L15"/>
    </sheetView>
  </sheetViews>
  <sheetFormatPr baseColWidth="10" defaultColWidth="8.83203125" defaultRowHeight="13" x14ac:dyDescent="0.15"/>
  <cols>
    <col min="1" max="4" width="10.83203125" customWidth="1"/>
    <col min="5" max="5" width="9.1640625" customWidth="1"/>
    <col min="6" max="6" width="9.1640625" style="11" customWidth="1"/>
    <col min="7" max="7" width="9.1640625" customWidth="1"/>
    <col min="9" max="12" width="10.83203125" customWidth="1"/>
  </cols>
  <sheetData>
    <row r="1" spans="1:15" x14ac:dyDescent="0.15">
      <c r="A1" s="59">
        <f>ROUND(Plan!H63,0)</f>
        <v>0</v>
      </c>
    </row>
    <row r="3" spans="1:15" ht="20" x14ac:dyDescent="0.2">
      <c r="A3" s="9" t="s">
        <v>47</v>
      </c>
      <c r="E3" s="11"/>
      <c r="G3" s="11"/>
      <c r="H3" s="11"/>
      <c r="I3" s="25" t="s">
        <v>48</v>
      </c>
      <c r="M3" s="11"/>
      <c r="N3" s="11"/>
    </row>
    <row r="4" spans="1:15" x14ac:dyDescent="0.15">
      <c r="E4" s="11"/>
      <c r="G4" s="11"/>
      <c r="H4" s="11"/>
      <c r="M4" s="11"/>
      <c r="N4" s="11"/>
    </row>
    <row r="5" spans="1:15" x14ac:dyDescent="0.15">
      <c r="E5" s="11"/>
      <c r="G5" s="11"/>
      <c r="H5" s="11"/>
      <c r="M5" s="11"/>
      <c r="N5" s="11"/>
      <c r="O5" s="11"/>
    </row>
    <row r="6" spans="1:15" ht="42" x14ac:dyDescent="0.15">
      <c r="A6" s="17" t="s">
        <v>49</v>
      </c>
      <c r="B6" s="17" t="s">
        <v>50</v>
      </c>
      <c r="C6" s="17" t="s">
        <v>51</v>
      </c>
      <c r="D6" s="17" t="s">
        <v>52</v>
      </c>
      <c r="E6" s="11"/>
      <c r="G6" s="16"/>
      <c r="H6" s="11"/>
      <c r="I6" s="54" t="s">
        <v>49</v>
      </c>
      <c r="J6" s="54" t="s">
        <v>50</v>
      </c>
      <c r="K6" s="54" t="s">
        <v>51</v>
      </c>
      <c r="L6" s="54" t="s">
        <v>52</v>
      </c>
      <c r="M6" s="11"/>
      <c r="N6" s="11"/>
    </row>
    <row r="7" spans="1:15" x14ac:dyDescent="0.15">
      <c r="A7" s="4">
        <f>IFERROR(IF(F7&lt;1,1,F7),0)</f>
        <v>1</v>
      </c>
      <c r="B7" s="26">
        <v>1</v>
      </c>
      <c r="C7" s="13">
        <f t="shared" ref="C7:C13" si="0">B7*4.4</f>
        <v>4.4000000000000004</v>
      </c>
      <c r="D7" s="12">
        <f>IFERROR(A7*B7,0)</f>
        <v>1</v>
      </c>
      <c r="E7" s="11"/>
      <c r="F7" s="14">
        <f>ROUNDUP((Chart!$D$23-SUM($D$8:$D$13))/Table1[[#This Row],[Column2]],0)</f>
        <v>0</v>
      </c>
      <c r="G7" s="11"/>
      <c r="H7" s="16"/>
      <c r="I7" s="27"/>
      <c r="J7" s="26">
        <v>1</v>
      </c>
      <c r="K7" s="55">
        <f t="shared" ref="K7:K13" si="1">J7*4.4</f>
        <v>4.4000000000000004</v>
      </c>
      <c r="L7" s="26">
        <f>IFERROR(I7*J7,0)</f>
        <v>0</v>
      </c>
      <c r="M7" s="11"/>
      <c r="N7" s="11"/>
    </row>
    <row r="8" spans="1:15" x14ac:dyDescent="0.15">
      <c r="A8" s="4">
        <f>IFERROR(ROUNDUP(($F8*Chart!$D$23)/$B8,0),0)</f>
        <v>0</v>
      </c>
      <c r="B8" s="26">
        <v>2</v>
      </c>
      <c r="C8" s="13">
        <f t="shared" si="0"/>
        <v>8.8000000000000007</v>
      </c>
      <c r="D8" s="12">
        <f t="shared" ref="D8:D13" si="2">IFERROR(A8*B8,0)</f>
        <v>0</v>
      </c>
      <c r="E8" s="11"/>
      <c r="F8" s="14">
        <v>7.0000000000000007E-2</v>
      </c>
      <c r="G8" s="11"/>
      <c r="H8" s="16"/>
      <c r="I8" s="27"/>
      <c r="J8" s="26">
        <v>2</v>
      </c>
      <c r="K8" s="55">
        <f t="shared" si="1"/>
        <v>8.8000000000000007</v>
      </c>
      <c r="L8" s="26">
        <f t="shared" ref="L8:L13" si="3">IFERROR(I8*J8,0)</f>
        <v>0</v>
      </c>
      <c r="M8" s="11"/>
      <c r="N8" s="11"/>
    </row>
    <row r="9" spans="1:15" x14ac:dyDescent="0.15">
      <c r="A9" s="4">
        <f>IFERROR(ROUNDUP(($F9*Chart!$D$23)/$B9,0),0)</f>
        <v>0</v>
      </c>
      <c r="B9" s="26">
        <v>3</v>
      </c>
      <c r="C9" s="13">
        <f t="shared" si="0"/>
        <v>13.200000000000001</v>
      </c>
      <c r="D9" s="12">
        <f t="shared" si="2"/>
        <v>0</v>
      </c>
      <c r="E9" s="11"/>
      <c r="F9" s="14">
        <v>0.2</v>
      </c>
      <c r="G9" s="11"/>
      <c r="H9" s="16"/>
      <c r="I9" s="27"/>
      <c r="J9" s="26">
        <v>3</v>
      </c>
      <c r="K9" s="55">
        <f t="shared" si="1"/>
        <v>13.200000000000001</v>
      </c>
      <c r="L9" s="26">
        <f t="shared" si="3"/>
        <v>0</v>
      </c>
      <c r="M9" s="11"/>
      <c r="N9" s="11"/>
    </row>
    <row r="10" spans="1:15" x14ac:dyDescent="0.15">
      <c r="A10" s="4">
        <f>IFERROR(ROUNDUP(($F10*Chart!$D$23)/$B10,0),0)</f>
        <v>0</v>
      </c>
      <c r="B10" s="26">
        <v>4</v>
      </c>
      <c r="C10" s="13">
        <f t="shared" si="0"/>
        <v>17.600000000000001</v>
      </c>
      <c r="D10" s="12">
        <f t="shared" si="2"/>
        <v>0</v>
      </c>
      <c r="E10" s="11"/>
      <c r="F10" s="14">
        <v>0.3</v>
      </c>
      <c r="G10" s="11"/>
      <c r="H10" s="16"/>
      <c r="I10" s="27"/>
      <c r="J10" s="26">
        <v>4</v>
      </c>
      <c r="K10" s="55">
        <f t="shared" si="1"/>
        <v>17.600000000000001</v>
      </c>
      <c r="L10" s="26">
        <f t="shared" si="3"/>
        <v>0</v>
      </c>
      <c r="M10" s="11"/>
      <c r="N10" s="11"/>
    </row>
    <row r="11" spans="1:15" x14ac:dyDescent="0.15">
      <c r="A11" s="4">
        <f>IFERROR(ROUNDDOWN(($F11*Chart!$D$23)/$B11,0),0)</f>
        <v>0</v>
      </c>
      <c r="B11" s="26">
        <v>5</v>
      </c>
      <c r="C11" s="13">
        <f t="shared" si="0"/>
        <v>22</v>
      </c>
      <c r="D11" s="12">
        <f t="shared" si="2"/>
        <v>0</v>
      </c>
      <c r="E11" s="11"/>
      <c r="F11" s="14">
        <v>0.2</v>
      </c>
      <c r="G11" s="11"/>
      <c r="H11" s="16"/>
      <c r="I11" s="27"/>
      <c r="J11" s="26">
        <v>5</v>
      </c>
      <c r="K11" s="55">
        <f t="shared" si="1"/>
        <v>22</v>
      </c>
      <c r="L11" s="26">
        <f t="shared" si="3"/>
        <v>0</v>
      </c>
      <c r="M11" s="11"/>
      <c r="N11" s="11"/>
    </row>
    <row r="12" spans="1:15" x14ac:dyDescent="0.15">
      <c r="A12" s="4">
        <f>IFERROR(ROUNDDOWN(($F12*Chart!$D$23)/$B12,0),0)</f>
        <v>0</v>
      </c>
      <c r="B12" s="26">
        <v>6</v>
      </c>
      <c r="C12" s="13">
        <f t="shared" si="0"/>
        <v>26.400000000000002</v>
      </c>
      <c r="D12" s="12">
        <f t="shared" si="2"/>
        <v>0</v>
      </c>
      <c r="E12" s="11"/>
      <c r="F12" s="14">
        <v>0.12</v>
      </c>
      <c r="G12" s="11"/>
      <c r="H12" s="16"/>
      <c r="I12" s="27"/>
      <c r="J12" s="26">
        <v>6</v>
      </c>
      <c r="K12" s="55">
        <f t="shared" si="1"/>
        <v>26.400000000000002</v>
      </c>
      <c r="L12" s="26">
        <f t="shared" si="3"/>
        <v>0</v>
      </c>
      <c r="M12" s="11"/>
      <c r="N12" s="11"/>
    </row>
    <row r="13" spans="1:15" x14ac:dyDescent="0.15">
      <c r="A13" s="4">
        <f>IFERROR(ROUNDDOWN(($F13*Chart!$D$23)/$B13,0),0)</f>
        <v>0</v>
      </c>
      <c r="B13" s="26">
        <v>7</v>
      </c>
      <c r="C13" s="13">
        <f t="shared" si="0"/>
        <v>30.800000000000004</v>
      </c>
      <c r="D13" s="12">
        <f t="shared" si="2"/>
        <v>0</v>
      </c>
      <c r="E13" s="11"/>
      <c r="F13" s="14">
        <v>0.1</v>
      </c>
      <c r="G13" s="11"/>
      <c r="H13" s="11"/>
      <c r="I13" s="27"/>
      <c r="J13" s="26">
        <v>7</v>
      </c>
      <c r="K13" s="55">
        <f t="shared" si="1"/>
        <v>30.800000000000004</v>
      </c>
      <c r="L13" s="26">
        <f t="shared" si="3"/>
        <v>0</v>
      </c>
      <c r="M13" s="11"/>
      <c r="N13" s="11"/>
    </row>
    <row r="14" spans="1:15" x14ac:dyDescent="0.15">
      <c r="D14" s="4"/>
      <c r="E14" s="11"/>
      <c r="G14" s="11"/>
      <c r="H14" s="11"/>
      <c r="I14" s="5"/>
      <c r="J14" s="5"/>
      <c r="K14" s="5"/>
      <c r="L14" s="27"/>
      <c r="M14" s="11"/>
      <c r="N14" s="11"/>
    </row>
    <row r="15" spans="1:15" x14ac:dyDescent="0.15">
      <c r="A15" s="3">
        <f>SUM(A7:A13)</f>
        <v>1</v>
      </c>
      <c r="D15" s="23">
        <f>SUM(D7:D13)</f>
        <v>1</v>
      </c>
      <c r="E15" s="11"/>
      <c r="G15" s="11"/>
      <c r="H15" s="11"/>
      <c r="I15" s="7">
        <f>SUM(I7:I13)</f>
        <v>0</v>
      </c>
      <c r="J15" s="5"/>
      <c r="K15" s="5"/>
      <c r="L15" s="56">
        <f>SUM(L7:L13)</f>
        <v>0</v>
      </c>
      <c r="M15" s="11"/>
      <c r="N15" s="11"/>
    </row>
    <row r="16" spans="1:15" x14ac:dyDescent="0.15">
      <c r="E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15">
      <c r="E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15">
      <c r="A18" s="18"/>
      <c r="E18" s="11"/>
      <c r="G18" s="11"/>
      <c r="H18" s="11"/>
      <c r="I18" s="18"/>
      <c r="J18" s="11"/>
      <c r="K18" s="11"/>
      <c r="L18" s="11"/>
      <c r="M18" s="11"/>
      <c r="N18" s="11"/>
    </row>
    <row r="19" spans="1:14" x14ac:dyDescent="0.15">
      <c r="E19" s="11"/>
      <c r="G19" s="11"/>
      <c r="H19" s="11"/>
      <c r="I19" s="11"/>
      <c r="J19" s="11"/>
      <c r="K19" s="11"/>
      <c r="L19" s="11"/>
      <c r="M19" s="11"/>
      <c r="N19" s="11"/>
    </row>
  </sheetData>
  <sheetProtection sheet="1" selectLockedCells="1"/>
  <pageMargins left="0.70866141732283472" right="0.70866141732283472" top="0.74803149606299213" bottom="0.74803149606299213" header="0.31496062992125984" footer="0.31496062992125984"/>
  <pageSetup orientation="landscape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3B55AB5CF4BF4FBE099DB3538D9FB7" ma:contentTypeVersion="16" ma:contentTypeDescription="Create a new document." ma:contentTypeScope="" ma:versionID="124eeac974571d492517327a64cf4f99">
  <xsd:schema xmlns:xsd="http://www.w3.org/2001/XMLSchema" xmlns:xs="http://www.w3.org/2001/XMLSchema" xmlns:p="http://schemas.microsoft.com/office/2006/metadata/properties" xmlns:ns2="89ec9d6b-749f-4275-8867-6e7232cee970" xmlns:ns3="9a113436-36c4-4bb8-bf3f-c2e5cea57c75" targetNamespace="http://schemas.microsoft.com/office/2006/metadata/properties" ma:root="true" ma:fieldsID="d2e60d8efc2467b5b74e1bfaf3364c6c" ns2:_="" ns3:_="">
    <xsd:import namespace="89ec9d6b-749f-4275-8867-6e7232cee970"/>
    <xsd:import namespace="9a113436-36c4-4bb8-bf3f-c2e5cea57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c9d6b-749f-4275-8867-6e7232cee9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36448d-03a9-4c3f-871d-f800b550f3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13436-36c4-4bb8-bf3f-c2e5cea57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c5d6170-1321-435b-a978-3b5d0ee055ba}" ma:internalName="TaxCatchAll" ma:showField="CatchAllData" ma:web="9a113436-36c4-4bb8-bf3f-c2e5cea57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ec9d6b-749f-4275-8867-6e7232cee970">
      <Terms xmlns="http://schemas.microsoft.com/office/infopath/2007/PartnerControls"/>
    </lcf76f155ced4ddcb4097134ff3c332f>
    <TaxCatchAll xmlns="9a113436-36c4-4bb8-bf3f-c2e5cea57c75" xsi:nil="true"/>
  </documentManagement>
</p:properties>
</file>

<file path=customXml/itemProps1.xml><?xml version="1.0" encoding="utf-8"?>
<ds:datastoreItem xmlns:ds="http://schemas.openxmlformats.org/officeDocument/2006/customXml" ds:itemID="{9F7AC169-F486-4E06-8B92-E1A034F087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ec9d6b-749f-4275-8867-6e7232cee970"/>
    <ds:schemaRef ds:uri="9a113436-36c4-4bb8-bf3f-c2e5cea57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CECC72-0B33-4FF4-AF58-D1856EC8AAA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3283E243-D3AE-49D3-88E7-1512213843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25E4556-9D62-4DEC-BEC7-9EC052C5A629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89ec9d6b-749f-4275-8867-6e7232cee970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a113436-36c4-4bb8-bf3f-c2e5cea57c7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Plan</vt:lpstr>
      <vt:lpstr>Chart</vt:lpstr>
      <vt:lpstr>Gift Array</vt:lpstr>
      <vt:lpstr>Plan!Print_Area</vt:lpstr>
    </vt:vector>
  </TitlesOfParts>
  <Manager/>
  <Company>Diocese of Liverpool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Leadbetter</dc:creator>
  <cp:keywords/>
  <dc:description/>
  <cp:lastModifiedBy>G L</cp:lastModifiedBy>
  <cp:revision/>
  <cp:lastPrinted>2024-05-16T10:41:48Z</cp:lastPrinted>
  <dcterms:created xsi:type="dcterms:W3CDTF">2004-06-16T09:28:19Z</dcterms:created>
  <dcterms:modified xsi:type="dcterms:W3CDTF">2026-02-25T15:02:20Z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administrators</vt:lpwstr>
  </property>
  <property fmtid="{D5CDD505-2E9C-101B-9397-08002B2CF9AE}" pid="3" name="Order">
    <vt:lpwstr>43700.0000000000</vt:lpwstr>
  </property>
  <property fmtid="{D5CDD505-2E9C-101B-9397-08002B2CF9AE}" pid="4" name="display_urn:schemas-microsoft-com:office:office#Author">
    <vt:lpwstr>Gordon Fath</vt:lpwstr>
  </property>
  <property fmtid="{D5CDD505-2E9C-101B-9397-08002B2CF9AE}" pid="5" name="ContentTypeId">
    <vt:lpwstr>0x0101</vt:lpwstr>
  </property>
  <property fmtid="{D5CDD505-2E9C-101B-9397-08002B2CF9AE}" pid="6" name="MediaServiceImageTags">
    <vt:lpwstr/>
  </property>
</Properties>
</file>